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7A2D7E96-6E34-419A-AE5F-296B3A7E7977}"/>
  <workbookPr codeName="ThisWorkbook" defaultThemeVersion="153222"/>
  <mc:AlternateContent xmlns:mc="http://schemas.openxmlformats.org/markup-compatibility/2006">
    <mc:Choice Requires="x15">
      <x15ac:absPath xmlns:x15ac="http://schemas.microsoft.com/office/spreadsheetml/2010/11/ac" url="C:\Users\yasin\Desktop\"/>
    </mc:Choice>
  </mc:AlternateContent>
  <bookViews>
    <workbookView xWindow="0" yWindow="0" windowWidth="20490" windowHeight="7755" activeTab="1"/>
  </bookViews>
  <sheets>
    <sheet name="Açıklama" sheetId="6" r:id="rId1"/>
    <sheet name="Analiz" sheetId="1" r:id="rId2"/>
    <sheet name="Maliyet Gir" sheetId="2" r:id="rId3"/>
    <sheet name="Özet" sheetId="5" r:id="rId4"/>
    <sheet name="Çıktı" sheetId="7" r:id="rId5"/>
    <sheet name="Sheet4" sheetId="4" state="hidden" r:id="rId6"/>
    <sheet name="Sheet3" sheetId="8" state="hidden" r:id="rId7"/>
  </sheets>
  <functionGroups builtInGroupCount="18"/>
  <definedNames>
    <definedName name="Current">Özet!$M$4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1" i="7" l="1"/>
  <c r="C31" i="7"/>
  <c r="D31" i="7"/>
  <c r="E31" i="7"/>
  <c r="F31" i="7"/>
  <c r="G31" i="7"/>
  <c r="H31" i="7"/>
  <c r="I31" i="7"/>
  <c r="J31" i="7"/>
  <c r="K31" i="7"/>
  <c r="B29" i="7"/>
  <c r="C29" i="7"/>
  <c r="D29" i="7"/>
  <c r="E29" i="7"/>
  <c r="F29" i="7"/>
  <c r="G29" i="7"/>
  <c r="H29" i="7"/>
  <c r="I29" i="7"/>
  <c r="J29" i="7"/>
  <c r="K29" i="7"/>
  <c r="B27" i="7"/>
  <c r="C27" i="7"/>
  <c r="D27" i="7"/>
  <c r="E27" i="7"/>
  <c r="F27" i="7"/>
  <c r="G27" i="7"/>
  <c r="H27" i="7"/>
  <c r="I27" i="7"/>
  <c r="J27" i="7"/>
  <c r="K27" i="7"/>
  <c r="B25" i="7"/>
  <c r="C25" i="7"/>
  <c r="D25" i="7"/>
  <c r="E25" i="7"/>
  <c r="F25" i="7"/>
  <c r="G25" i="7"/>
  <c r="H25" i="7"/>
  <c r="I25" i="7"/>
  <c r="J25" i="7"/>
  <c r="K25" i="7"/>
  <c r="B23" i="7"/>
  <c r="C23" i="7"/>
  <c r="D23" i="7"/>
  <c r="E23" i="7"/>
  <c r="F23" i="7"/>
  <c r="G23" i="7"/>
  <c r="H23" i="7"/>
  <c r="I23" i="7"/>
  <c r="J23" i="7"/>
  <c r="K23" i="7"/>
  <c r="A35" i="7"/>
  <c r="A33" i="7"/>
  <c r="A30" i="7"/>
  <c r="A28" i="7"/>
  <c r="A26" i="7"/>
  <c r="A24" i="7"/>
  <c r="A22" i="7"/>
  <c r="B36" i="7"/>
  <c r="C36" i="7"/>
  <c r="D36" i="7"/>
  <c r="E36" i="7"/>
  <c r="F36" i="7"/>
  <c r="G36" i="7"/>
  <c r="H36" i="7"/>
  <c r="I36" i="7"/>
  <c r="J36" i="7"/>
  <c r="K36" i="7"/>
  <c r="B30" i="7"/>
  <c r="C30" i="7"/>
  <c r="D30" i="7"/>
  <c r="E30" i="7"/>
  <c r="F30" i="7"/>
  <c r="G30" i="7"/>
  <c r="H30" i="7"/>
  <c r="I30" i="7"/>
  <c r="J30" i="7"/>
  <c r="K30" i="7"/>
  <c r="D24" i="7"/>
  <c r="E24" i="7"/>
  <c r="F24" i="7"/>
  <c r="G24" i="7"/>
  <c r="H24" i="7"/>
  <c r="I24" i="7"/>
  <c r="J24" i="7"/>
  <c r="K24" i="7"/>
  <c r="D26" i="7"/>
  <c r="E26" i="7"/>
  <c r="F26" i="7"/>
  <c r="G26" i="7"/>
  <c r="H26" i="7"/>
  <c r="I26" i="7"/>
  <c r="J26" i="7"/>
  <c r="K26" i="7"/>
  <c r="D28" i="7"/>
  <c r="E28" i="7"/>
  <c r="F28" i="7"/>
  <c r="G28" i="7"/>
  <c r="H28" i="7"/>
  <c r="I28" i="7"/>
  <c r="J28" i="7"/>
  <c r="K28" i="7"/>
  <c r="C24" i="7"/>
  <c r="C26" i="7"/>
  <c r="C28" i="7"/>
  <c r="B24" i="7"/>
  <c r="B28" i="7"/>
  <c r="V1" i="8"/>
  <c r="W1" i="8"/>
  <c r="X1" i="8"/>
  <c r="Y1" i="8"/>
  <c r="B26" i="7" s="1"/>
  <c r="Z1" i="8"/>
  <c r="AA1" i="8"/>
  <c r="AB1" i="8"/>
  <c r="AC1" i="8"/>
  <c r="AD1" i="8"/>
  <c r="V2" i="8"/>
  <c r="W2" i="8"/>
  <c r="X2" i="8"/>
  <c r="Y2" i="8"/>
  <c r="Z2" i="8"/>
  <c r="AA2" i="8"/>
  <c r="AB2" i="8"/>
  <c r="AC2" i="8"/>
  <c r="AD2" i="8"/>
  <c r="V3" i="8"/>
  <c r="W3" i="8"/>
  <c r="X3" i="8"/>
  <c r="Y3" i="8"/>
  <c r="Z3" i="8"/>
  <c r="AA3" i="8"/>
  <c r="AB3" i="8"/>
  <c r="AC3" i="8"/>
  <c r="AD3" i="8"/>
  <c r="V4" i="8"/>
  <c r="W4" i="8"/>
  <c r="X4" i="8"/>
  <c r="Y4" i="8"/>
  <c r="Z4" i="8"/>
  <c r="AA4" i="8"/>
  <c r="AB4" i="8"/>
  <c r="AC4" i="8"/>
  <c r="AD4" i="8"/>
  <c r="V5" i="8"/>
  <c r="W5" i="8"/>
  <c r="X5" i="8"/>
  <c r="Y5" i="8"/>
  <c r="Z5" i="8"/>
  <c r="AA5" i="8"/>
  <c r="AB5" i="8"/>
  <c r="AC5" i="8"/>
  <c r="AD5" i="8"/>
  <c r="V6" i="8"/>
  <c r="W6" i="8"/>
  <c r="X6" i="8"/>
  <c r="Y6" i="8"/>
  <c r="Z6" i="8"/>
  <c r="AA6" i="8"/>
  <c r="AB6" i="8"/>
  <c r="AC6" i="8"/>
  <c r="AD6" i="8"/>
  <c r="V7" i="8"/>
  <c r="W7" i="8"/>
  <c r="X7" i="8"/>
  <c r="Y7" i="8"/>
  <c r="Z7" i="8"/>
  <c r="AA7" i="8"/>
  <c r="AB7" i="8"/>
  <c r="AC7" i="8"/>
  <c r="AD7" i="8"/>
  <c r="V8" i="8"/>
  <c r="W8" i="8"/>
  <c r="X8" i="8"/>
  <c r="Y8" i="8"/>
  <c r="Z8" i="8"/>
  <c r="AA8" i="8"/>
  <c r="AB8" i="8"/>
  <c r="AC8" i="8"/>
  <c r="AD8" i="8"/>
  <c r="V9" i="8"/>
  <c r="W9" i="8"/>
  <c r="X9" i="8"/>
  <c r="Y9" i="8"/>
  <c r="Z9" i="8"/>
  <c r="AA9" i="8"/>
  <c r="AB9" i="8"/>
  <c r="AC9" i="8"/>
  <c r="AD9" i="8"/>
  <c r="V10" i="8"/>
  <c r="W10" i="8"/>
  <c r="X10" i="8"/>
  <c r="Y10" i="8"/>
  <c r="Z10" i="8"/>
  <c r="AA10" i="8"/>
  <c r="AB10" i="8"/>
  <c r="AC10" i="8"/>
  <c r="AD10" i="8"/>
  <c r="C1" i="8"/>
  <c r="C2" i="8"/>
  <c r="C4" i="7" s="1"/>
  <c r="C3" i="8"/>
  <c r="D4" i="7" s="1"/>
  <c r="C4" i="8"/>
  <c r="E4" i="7" s="1"/>
  <c r="C5" i="8"/>
  <c r="F4" i="7" s="1"/>
  <c r="C6" i="8"/>
  <c r="G4" i="7" s="1"/>
  <c r="C7" i="8"/>
  <c r="H4" i="7" s="1"/>
  <c r="C8" i="8"/>
  <c r="I4" i="7" s="1"/>
  <c r="C9" i="8"/>
  <c r="J4" i="7" s="1"/>
  <c r="C10" i="8"/>
  <c r="K4" i="7" s="1"/>
  <c r="A1" i="8"/>
  <c r="B1" i="8"/>
  <c r="B3" i="7" s="1"/>
  <c r="D1" i="8"/>
  <c r="B5" i="7" s="1"/>
  <c r="F1" i="8"/>
  <c r="B7" i="7" s="1"/>
  <c r="G1" i="8"/>
  <c r="B8" i="7" s="1"/>
  <c r="H1" i="8"/>
  <c r="B9" i="7" s="1"/>
  <c r="I1" i="8"/>
  <c r="B10" i="7" s="1"/>
  <c r="J1" i="8"/>
  <c r="B11" i="7" s="1"/>
  <c r="K1" i="8"/>
  <c r="B12" i="7" s="1"/>
  <c r="L1" i="8"/>
  <c r="B13" i="7" s="1"/>
  <c r="M1" i="8"/>
  <c r="B14" i="7" s="1"/>
  <c r="N1" i="8"/>
  <c r="B15" i="7" s="1"/>
  <c r="O1" i="8"/>
  <c r="B16" i="7" s="1"/>
  <c r="P1" i="8"/>
  <c r="B17" i="7" s="1"/>
  <c r="Q1" i="8"/>
  <c r="B18" i="7" s="1"/>
  <c r="R1" i="8"/>
  <c r="B19" i="7" s="1"/>
  <c r="A2" i="8"/>
  <c r="B2" i="8"/>
  <c r="C3" i="7" s="1"/>
  <c r="D2" i="8"/>
  <c r="C5" i="7" s="1"/>
  <c r="F2" i="8"/>
  <c r="C7" i="7" s="1"/>
  <c r="G2" i="8"/>
  <c r="C8" i="7" s="1"/>
  <c r="H2" i="8"/>
  <c r="C9" i="7" s="1"/>
  <c r="I2" i="8"/>
  <c r="C10" i="7" s="1"/>
  <c r="J2" i="8"/>
  <c r="C11" i="7" s="1"/>
  <c r="K2" i="8"/>
  <c r="C12" i="7" s="1"/>
  <c r="L2" i="8"/>
  <c r="C13" i="7" s="1"/>
  <c r="M2" i="8"/>
  <c r="C14" i="7" s="1"/>
  <c r="N2" i="8"/>
  <c r="C15" i="7" s="1"/>
  <c r="O2" i="8"/>
  <c r="C16" i="7" s="1"/>
  <c r="P2" i="8"/>
  <c r="C17" i="7" s="1"/>
  <c r="Q2" i="8"/>
  <c r="C18" i="7" s="1"/>
  <c r="R2" i="8"/>
  <c r="C19" i="7" s="1"/>
  <c r="A3" i="8"/>
  <c r="B3" i="8"/>
  <c r="D3" i="7" s="1"/>
  <c r="D3" i="8"/>
  <c r="D5" i="7" s="1"/>
  <c r="F3" i="8"/>
  <c r="D7" i="7" s="1"/>
  <c r="G3" i="8"/>
  <c r="D8" i="7" s="1"/>
  <c r="H3" i="8"/>
  <c r="D9" i="7" s="1"/>
  <c r="I3" i="8"/>
  <c r="D10" i="7" s="1"/>
  <c r="J3" i="8"/>
  <c r="D11" i="7" s="1"/>
  <c r="K3" i="8"/>
  <c r="D12" i="7" s="1"/>
  <c r="L3" i="8"/>
  <c r="D13" i="7" s="1"/>
  <c r="M3" i="8"/>
  <c r="D14" i="7" s="1"/>
  <c r="N3" i="8"/>
  <c r="D15" i="7" s="1"/>
  <c r="O3" i="8"/>
  <c r="D16" i="7" s="1"/>
  <c r="P3" i="8"/>
  <c r="D17" i="7" s="1"/>
  <c r="Q3" i="8"/>
  <c r="D18" i="7" s="1"/>
  <c r="R3" i="8"/>
  <c r="D19" i="7" s="1"/>
  <c r="A4" i="8"/>
  <c r="B4" i="8"/>
  <c r="E3" i="7" s="1"/>
  <c r="D4" i="8"/>
  <c r="E5" i="7" s="1"/>
  <c r="F4" i="8"/>
  <c r="E7" i="7" s="1"/>
  <c r="G4" i="8"/>
  <c r="E8" i="7" s="1"/>
  <c r="H4" i="8"/>
  <c r="E9" i="7" s="1"/>
  <c r="I4" i="8"/>
  <c r="E10" i="7" s="1"/>
  <c r="J4" i="8"/>
  <c r="E11" i="7" s="1"/>
  <c r="K4" i="8"/>
  <c r="E12" i="7" s="1"/>
  <c r="L4" i="8"/>
  <c r="E13" i="7" s="1"/>
  <c r="M4" i="8"/>
  <c r="E14" i="7" s="1"/>
  <c r="N4" i="8"/>
  <c r="E15" i="7" s="1"/>
  <c r="O4" i="8"/>
  <c r="E16" i="7" s="1"/>
  <c r="P4" i="8"/>
  <c r="E17" i="7" s="1"/>
  <c r="Q4" i="8"/>
  <c r="E18" i="7" s="1"/>
  <c r="R4" i="8"/>
  <c r="E19" i="7" s="1"/>
  <c r="A5" i="8"/>
  <c r="B5" i="8"/>
  <c r="F3" i="7" s="1"/>
  <c r="D5" i="8"/>
  <c r="F5" i="7" s="1"/>
  <c r="F5" i="8"/>
  <c r="F7" i="7" s="1"/>
  <c r="G5" i="8"/>
  <c r="F8" i="7" s="1"/>
  <c r="H5" i="8"/>
  <c r="F9" i="7" s="1"/>
  <c r="I5" i="8"/>
  <c r="F10" i="7" s="1"/>
  <c r="J5" i="8"/>
  <c r="F11" i="7" s="1"/>
  <c r="K5" i="8"/>
  <c r="F12" i="7" s="1"/>
  <c r="L5" i="8"/>
  <c r="F13" i="7" s="1"/>
  <c r="M5" i="8"/>
  <c r="F14" i="7" s="1"/>
  <c r="N5" i="8"/>
  <c r="F15" i="7" s="1"/>
  <c r="O5" i="8"/>
  <c r="F16" i="7" s="1"/>
  <c r="P5" i="8"/>
  <c r="F17" i="7" s="1"/>
  <c r="Q5" i="8"/>
  <c r="F18" i="7" s="1"/>
  <c r="R5" i="8"/>
  <c r="F19" i="7" s="1"/>
  <c r="A6" i="8"/>
  <c r="B6" i="8"/>
  <c r="G3" i="7" s="1"/>
  <c r="D6" i="8"/>
  <c r="G5" i="7" s="1"/>
  <c r="F6" i="8"/>
  <c r="G7" i="7" s="1"/>
  <c r="G6" i="8"/>
  <c r="G8" i="7" s="1"/>
  <c r="H6" i="8"/>
  <c r="G9" i="7" s="1"/>
  <c r="I6" i="8"/>
  <c r="G10" i="7" s="1"/>
  <c r="J6" i="8"/>
  <c r="G11" i="7" s="1"/>
  <c r="K6" i="8"/>
  <c r="G12" i="7" s="1"/>
  <c r="L6" i="8"/>
  <c r="G13" i="7" s="1"/>
  <c r="M6" i="8"/>
  <c r="G14" i="7" s="1"/>
  <c r="N6" i="8"/>
  <c r="G15" i="7" s="1"/>
  <c r="O6" i="8"/>
  <c r="G16" i="7" s="1"/>
  <c r="P6" i="8"/>
  <c r="G17" i="7" s="1"/>
  <c r="Q6" i="8"/>
  <c r="G18" i="7" s="1"/>
  <c r="R6" i="8"/>
  <c r="G19" i="7" s="1"/>
  <c r="A7" i="8"/>
  <c r="B7" i="8"/>
  <c r="H3" i="7" s="1"/>
  <c r="D7" i="8"/>
  <c r="H5" i="7" s="1"/>
  <c r="F7" i="8"/>
  <c r="H7" i="7" s="1"/>
  <c r="G7" i="8"/>
  <c r="H8" i="7" s="1"/>
  <c r="H7" i="8"/>
  <c r="H9" i="7" s="1"/>
  <c r="I7" i="8"/>
  <c r="H10" i="7" s="1"/>
  <c r="J7" i="8"/>
  <c r="H11" i="7" s="1"/>
  <c r="K7" i="8"/>
  <c r="H12" i="7" s="1"/>
  <c r="L7" i="8"/>
  <c r="H13" i="7" s="1"/>
  <c r="M7" i="8"/>
  <c r="H14" i="7" s="1"/>
  <c r="N7" i="8"/>
  <c r="H15" i="7" s="1"/>
  <c r="O7" i="8"/>
  <c r="H16" i="7" s="1"/>
  <c r="P7" i="8"/>
  <c r="H17" i="7" s="1"/>
  <c r="Q7" i="8"/>
  <c r="H18" i="7" s="1"/>
  <c r="R7" i="8"/>
  <c r="H19" i="7" s="1"/>
  <c r="A8" i="8"/>
  <c r="B8" i="8"/>
  <c r="I3" i="7" s="1"/>
  <c r="D8" i="8"/>
  <c r="I5" i="7" s="1"/>
  <c r="F8" i="8"/>
  <c r="I7" i="7" s="1"/>
  <c r="G8" i="8"/>
  <c r="I8" i="7" s="1"/>
  <c r="H8" i="8"/>
  <c r="I9" i="7" s="1"/>
  <c r="I8" i="8"/>
  <c r="I10" i="7" s="1"/>
  <c r="J8" i="8"/>
  <c r="I11" i="7" s="1"/>
  <c r="K8" i="8"/>
  <c r="I12" i="7" s="1"/>
  <c r="L8" i="8"/>
  <c r="I13" i="7" s="1"/>
  <c r="M8" i="8"/>
  <c r="I14" i="7" s="1"/>
  <c r="N8" i="8"/>
  <c r="I15" i="7" s="1"/>
  <c r="O8" i="8"/>
  <c r="I16" i="7" s="1"/>
  <c r="P8" i="8"/>
  <c r="I17" i="7" s="1"/>
  <c r="Q8" i="8"/>
  <c r="I18" i="7" s="1"/>
  <c r="R8" i="8"/>
  <c r="I19" i="7" s="1"/>
  <c r="A9" i="8"/>
  <c r="B9" i="8"/>
  <c r="J3" i="7" s="1"/>
  <c r="D9" i="8"/>
  <c r="J5" i="7" s="1"/>
  <c r="F9" i="8"/>
  <c r="J7" i="7" s="1"/>
  <c r="G9" i="8"/>
  <c r="J8" i="7" s="1"/>
  <c r="H9" i="8"/>
  <c r="J9" i="7" s="1"/>
  <c r="I9" i="8"/>
  <c r="J10" i="7" s="1"/>
  <c r="J9" i="8"/>
  <c r="J11" i="7" s="1"/>
  <c r="K9" i="8"/>
  <c r="J12" i="7" s="1"/>
  <c r="L9" i="8"/>
  <c r="J13" i="7" s="1"/>
  <c r="M9" i="8"/>
  <c r="J14" i="7" s="1"/>
  <c r="N9" i="8"/>
  <c r="J15" i="7" s="1"/>
  <c r="O9" i="8"/>
  <c r="J16" i="7" s="1"/>
  <c r="P9" i="8"/>
  <c r="J17" i="7" s="1"/>
  <c r="Q9" i="8"/>
  <c r="J18" i="7" s="1"/>
  <c r="R9" i="8"/>
  <c r="J19" i="7" s="1"/>
  <c r="A10" i="8"/>
  <c r="B10" i="8"/>
  <c r="K3" i="7" s="1"/>
  <c r="D10" i="8"/>
  <c r="K5" i="7" s="1"/>
  <c r="F10" i="8"/>
  <c r="K7" i="7" s="1"/>
  <c r="G10" i="8"/>
  <c r="K8" i="7" s="1"/>
  <c r="H10" i="8"/>
  <c r="K9" i="7" s="1"/>
  <c r="I10" i="8"/>
  <c r="K10" i="7" s="1"/>
  <c r="J10" i="8"/>
  <c r="K11" i="7" s="1"/>
  <c r="K10" i="8"/>
  <c r="K12" i="7" s="1"/>
  <c r="L10" i="8"/>
  <c r="K13" i="7" s="1"/>
  <c r="M10" i="8"/>
  <c r="K14" i="7" s="1"/>
  <c r="N10" i="8"/>
  <c r="K15" i="7" s="1"/>
  <c r="O10" i="8"/>
  <c r="K16" i="7" s="1"/>
  <c r="P10" i="8"/>
  <c r="K17" i="7" s="1"/>
  <c r="Q10" i="8"/>
  <c r="K18" i="7" s="1"/>
  <c r="R10" i="8"/>
  <c r="K19" i="7" s="1"/>
  <c r="AZ26" i="4"/>
  <c r="AZ25" i="4"/>
  <c r="AZ24" i="4"/>
  <c r="AZ23" i="4"/>
  <c r="AZ22" i="4"/>
  <c r="AZ21" i="4"/>
  <c r="AZ20" i="4"/>
  <c r="AZ19" i="4"/>
  <c r="AZ18" i="4"/>
  <c r="AZ17" i="4"/>
  <c r="AW26" i="4"/>
  <c r="AW25" i="4"/>
  <c r="AW24" i="4"/>
  <c r="AW23" i="4"/>
  <c r="AW22" i="4"/>
  <c r="AW21" i="4"/>
  <c r="AW20" i="4"/>
  <c r="AW19" i="4"/>
  <c r="AW18" i="4"/>
  <c r="AW17" i="4"/>
  <c r="AT26" i="4"/>
  <c r="AT25" i="4"/>
  <c r="AT24" i="4"/>
  <c r="AT23" i="4"/>
  <c r="AT22" i="4"/>
  <c r="AT21" i="4"/>
  <c r="AT20" i="4"/>
  <c r="AT19" i="4"/>
  <c r="AT18" i="4"/>
  <c r="AT17" i="4"/>
  <c r="AQ26" i="4"/>
  <c r="AQ25" i="4"/>
  <c r="AQ24" i="4"/>
  <c r="AQ23" i="4"/>
  <c r="AQ22" i="4"/>
  <c r="AQ21" i="4"/>
  <c r="AQ20" i="4"/>
  <c r="AQ19" i="4"/>
  <c r="AQ18" i="4"/>
  <c r="AQ17" i="4"/>
  <c r="AN26" i="4"/>
  <c r="AN25" i="4"/>
  <c r="AN24" i="4"/>
  <c r="AN23" i="4"/>
  <c r="AN22" i="4"/>
  <c r="AN21" i="4"/>
  <c r="AN20" i="4"/>
  <c r="AN19" i="4"/>
  <c r="AN18" i="4"/>
  <c r="AN17" i="4"/>
  <c r="AK26" i="4"/>
  <c r="AK25" i="4"/>
  <c r="AK24" i="4"/>
  <c r="AK23" i="4"/>
  <c r="AK22" i="4"/>
  <c r="AK21" i="4"/>
  <c r="AK20" i="4"/>
  <c r="AK19" i="4"/>
  <c r="AK18" i="4"/>
  <c r="AK17" i="4"/>
  <c r="AH26" i="4"/>
  <c r="AH25" i="4"/>
  <c r="AH24" i="4"/>
  <c r="AH23" i="4"/>
  <c r="AH22" i="4"/>
  <c r="AH21" i="4"/>
  <c r="AH20" i="4"/>
  <c r="AH19" i="4"/>
  <c r="AH18" i="4"/>
  <c r="AH17" i="4"/>
  <c r="AE26" i="4"/>
  <c r="AE25" i="4"/>
  <c r="AE24" i="4"/>
  <c r="AE23" i="4"/>
  <c r="AE22" i="4"/>
  <c r="AE21" i="4"/>
  <c r="AE20" i="4"/>
  <c r="AE19" i="4"/>
  <c r="AE18" i="4"/>
  <c r="AE17" i="4"/>
  <c r="AB26" i="4"/>
  <c r="AB25" i="4"/>
  <c r="AB24" i="4"/>
  <c r="AB23" i="4"/>
  <c r="AB22" i="4"/>
  <c r="AB21" i="4"/>
  <c r="AB20" i="4"/>
  <c r="AB19" i="4"/>
  <c r="AB18" i="4"/>
  <c r="AB17" i="4"/>
  <c r="Y26" i="4"/>
  <c r="Y25" i="4"/>
  <c r="Y24" i="4"/>
  <c r="Y23" i="4"/>
  <c r="Y22" i="4"/>
  <c r="Y21" i="4"/>
  <c r="Y20" i="4"/>
  <c r="Y19" i="4"/>
  <c r="Y18" i="4"/>
  <c r="Y17" i="4"/>
  <c r="V26" i="4"/>
  <c r="V25" i="4"/>
  <c r="V24" i="4"/>
  <c r="V23" i="4"/>
  <c r="V22" i="4"/>
  <c r="V21" i="4"/>
  <c r="V20" i="4"/>
  <c r="V19" i="4"/>
  <c r="V18" i="4"/>
  <c r="V17" i="4"/>
  <c r="S26" i="4"/>
  <c r="S25" i="4"/>
  <c r="S24" i="4"/>
  <c r="S23" i="4"/>
  <c r="S22" i="4"/>
  <c r="S21" i="4"/>
  <c r="S20" i="4"/>
  <c r="S19" i="4"/>
  <c r="S18" i="4"/>
  <c r="S17" i="4"/>
  <c r="P26" i="4"/>
  <c r="P25" i="4"/>
  <c r="P24" i="4"/>
  <c r="P23" i="4"/>
  <c r="P22" i="4"/>
  <c r="P21" i="4"/>
  <c r="P20" i="4"/>
  <c r="P19" i="4"/>
  <c r="P18" i="4"/>
  <c r="P17" i="4"/>
  <c r="J26" i="4"/>
  <c r="J25" i="4"/>
  <c r="J24" i="4"/>
  <c r="J23" i="4"/>
  <c r="J22" i="4"/>
  <c r="J21" i="4"/>
  <c r="J20" i="4"/>
  <c r="J19" i="4"/>
  <c r="J18" i="4"/>
  <c r="J17" i="4"/>
  <c r="G26" i="4"/>
  <c r="G25" i="4"/>
  <c r="G24" i="4"/>
  <c r="G23" i="4"/>
  <c r="G22" i="4"/>
  <c r="G21" i="4"/>
  <c r="G20" i="4"/>
  <c r="G19" i="4"/>
  <c r="G18" i="4"/>
  <c r="G17" i="4"/>
  <c r="D18" i="4"/>
  <c r="D19" i="4"/>
  <c r="D20" i="4"/>
  <c r="D21" i="4"/>
  <c r="D22" i="4"/>
  <c r="D23" i="4"/>
  <c r="D24" i="4"/>
  <c r="D25" i="4"/>
  <c r="D26" i="4"/>
  <c r="D17" i="4"/>
  <c r="B4" i="7" l="1"/>
  <c r="A59" i="5" l="1"/>
  <c r="C59" i="5"/>
  <c r="A60" i="5"/>
  <c r="C60" i="5"/>
  <c r="A61" i="5"/>
  <c r="C61" i="5"/>
  <c r="A62" i="5"/>
  <c r="C62" i="5"/>
  <c r="A63" i="5"/>
  <c r="C63" i="5"/>
  <c r="A64" i="5"/>
  <c r="C64" i="5"/>
  <c r="A65" i="5"/>
  <c r="C65" i="5"/>
  <c r="A66" i="5"/>
  <c r="C66" i="5"/>
  <c r="A67" i="5"/>
  <c r="C67" i="5"/>
  <c r="A68" i="5"/>
  <c r="C68" i="5"/>
  <c r="H11" i="5"/>
  <c r="C5" i="5"/>
  <c r="C14" i="5"/>
  <c r="A4" i="5"/>
  <c r="A43" i="5"/>
  <c r="B43" i="5"/>
  <c r="C43" i="5"/>
  <c r="D43" i="5"/>
  <c r="E43" i="5"/>
  <c r="F43" i="5"/>
  <c r="G43" i="5"/>
  <c r="H43" i="5"/>
  <c r="I43" i="5"/>
  <c r="J43" i="5"/>
  <c r="K43" i="5"/>
  <c r="L43" i="5"/>
  <c r="M43" i="5"/>
  <c r="N43" i="5"/>
  <c r="O43" i="5"/>
  <c r="P43" i="5"/>
  <c r="Q43" i="5"/>
  <c r="R43" i="5"/>
  <c r="S43" i="5"/>
  <c r="T43" i="5"/>
  <c r="U43" i="5"/>
  <c r="V43" i="5"/>
  <c r="W43" i="5"/>
  <c r="X43" i="5"/>
  <c r="Y43" i="5"/>
  <c r="Z43" i="5"/>
  <c r="AA43" i="5"/>
  <c r="AB43" i="5"/>
  <c r="AC43" i="5"/>
  <c r="AD43" i="5"/>
  <c r="AE43" i="5"/>
  <c r="AF43" i="5"/>
  <c r="AG43" i="5"/>
  <c r="AH43" i="5"/>
  <c r="AI43" i="5"/>
  <c r="A44" i="5"/>
  <c r="B44" i="5"/>
  <c r="C44" i="5"/>
  <c r="D44" i="5"/>
  <c r="E44" i="5"/>
  <c r="F44" i="5"/>
  <c r="G44" i="5"/>
  <c r="H44" i="5"/>
  <c r="I44" i="5"/>
  <c r="J44" i="5"/>
  <c r="K44" i="5"/>
  <c r="L44" i="5"/>
  <c r="M44" i="5"/>
  <c r="N44" i="5"/>
  <c r="O44" i="5"/>
  <c r="P44" i="5"/>
  <c r="Q44" i="5"/>
  <c r="R44" i="5"/>
  <c r="S44" i="5"/>
  <c r="T44" i="5"/>
  <c r="U44" i="5"/>
  <c r="V44" i="5"/>
  <c r="W44" i="5"/>
  <c r="X44" i="5"/>
  <c r="Y44" i="5"/>
  <c r="Z44" i="5"/>
  <c r="AA44" i="5"/>
  <c r="AB44" i="5"/>
  <c r="AC44" i="5"/>
  <c r="AD44" i="5"/>
  <c r="AE44" i="5"/>
  <c r="AF44" i="5"/>
  <c r="AG44" i="5"/>
  <c r="AH44" i="5"/>
  <c r="AI44" i="5"/>
  <c r="A45" i="5"/>
  <c r="B45" i="5"/>
  <c r="C45" i="5"/>
  <c r="D45" i="5"/>
  <c r="C6" i="5" s="1"/>
  <c r="E45" i="5"/>
  <c r="D6" i="5" s="1"/>
  <c r="F45" i="5"/>
  <c r="G45" i="5"/>
  <c r="H45" i="5"/>
  <c r="I45" i="5"/>
  <c r="J45" i="5"/>
  <c r="K45" i="5"/>
  <c r="D9" i="5" s="1"/>
  <c r="L45" i="5"/>
  <c r="C10" i="5" s="1"/>
  <c r="M45" i="5"/>
  <c r="N45" i="5"/>
  <c r="O45" i="5"/>
  <c r="P45" i="5"/>
  <c r="Q45" i="5"/>
  <c r="R45" i="5"/>
  <c r="S45" i="5"/>
  <c r="D13" i="5" s="1"/>
  <c r="T45" i="5"/>
  <c r="U45" i="5"/>
  <c r="V45" i="5"/>
  <c r="W45" i="5"/>
  <c r="X45" i="5"/>
  <c r="Y45" i="5"/>
  <c r="Z45" i="5"/>
  <c r="AA45" i="5"/>
  <c r="D17" i="5" s="1"/>
  <c r="AB45" i="5"/>
  <c r="C18" i="5" s="1"/>
  <c r="AC45" i="5"/>
  <c r="AD45" i="5"/>
  <c r="AE45" i="5"/>
  <c r="AF45" i="5"/>
  <c r="AG45" i="5"/>
  <c r="AH45" i="5"/>
  <c r="AI45" i="5"/>
  <c r="D21" i="5" s="1"/>
  <c r="A46" i="5"/>
  <c r="B46" i="5"/>
  <c r="C46" i="5"/>
  <c r="D46" i="5"/>
  <c r="E46" i="5"/>
  <c r="F46" i="5"/>
  <c r="G46" i="5"/>
  <c r="H46" i="5"/>
  <c r="I46" i="5"/>
  <c r="J46" i="5"/>
  <c r="K46" i="5"/>
  <c r="L46" i="5"/>
  <c r="M46" i="5"/>
  <c r="N46" i="5"/>
  <c r="O46" i="5"/>
  <c r="P46" i="5"/>
  <c r="Q46" i="5"/>
  <c r="R46" i="5"/>
  <c r="S46" i="5"/>
  <c r="T46" i="5"/>
  <c r="U46" i="5"/>
  <c r="V46" i="5"/>
  <c r="W46" i="5"/>
  <c r="X46" i="5"/>
  <c r="Y46" i="5"/>
  <c r="Z46" i="5"/>
  <c r="AA46" i="5"/>
  <c r="AB46" i="5"/>
  <c r="AC46" i="5"/>
  <c r="AD46" i="5"/>
  <c r="AE46" i="5"/>
  <c r="AF46" i="5"/>
  <c r="AG46" i="5"/>
  <c r="AH46" i="5"/>
  <c r="AI46" i="5"/>
  <c r="A47" i="5"/>
  <c r="B47" i="5"/>
  <c r="C47" i="5"/>
  <c r="D47" i="5"/>
  <c r="E47" i="5"/>
  <c r="F47" i="5"/>
  <c r="G47" i="5"/>
  <c r="H47" i="5"/>
  <c r="I47" i="5"/>
  <c r="J47" i="5"/>
  <c r="K47" i="5"/>
  <c r="L47" i="5"/>
  <c r="M47" i="5"/>
  <c r="N47" i="5"/>
  <c r="O47" i="5"/>
  <c r="P47" i="5"/>
  <c r="Q47" i="5"/>
  <c r="R47" i="5"/>
  <c r="S47" i="5"/>
  <c r="T47" i="5"/>
  <c r="U47" i="5"/>
  <c r="V47" i="5"/>
  <c r="W47" i="5"/>
  <c r="X47" i="5"/>
  <c r="Y47" i="5"/>
  <c r="Z47" i="5"/>
  <c r="AA47" i="5"/>
  <c r="AB47" i="5"/>
  <c r="AC47" i="5"/>
  <c r="AD47" i="5"/>
  <c r="AE47" i="5"/>
  <c r="AF47" i="5"/>
  <c r="AG47" i="5"/>
  <c r="AH47" i="5"/>
  <c r="AI47" i="5"/>
  <c r="A48" i="5"/>
  <c r="B48" i="5"/>
  <c r="C48" i="5"/>
  <c r="D48" i="5"/>
  <c r="E48" i="5"/>
  <c r="F48" i="5"/>
  <c r="G48" i="5"/>
  <c r="H48" i="5"/>
  <c r="I48" i="5"/>
  <c r="J48" i="5"/>
  <c r="K48" i="5"/>
  <c r="L48" i="5"/>
  <c r="M48" i="5"/>
  <c r="N48" i="5"/>
  <c r="O48" i="5"/>
  <c r="P48" i="5"/>
  <c r="Q48" i="5"/>
  <c r="R48" i="5"/>
  <c r="S48" i="5"/>
  <c r="T48" i="5"/>
  <c r="U48" i="5"/>
  <c r="V48" i="5"/>
  <c r="W48" i="5"/>
  <c r="X48" i="5"/>
  <c r="Y48" i="5"/>
  <c r="Z48" i="5"/>
  <c r="AA48" i="5"/>
  <c r="AB48" i="5"/>
  <c r="AC48" i="5"/>
  <c r="AD48" i="5"/>
  <c r="AE48" i="5"/>
  <c r="AF48" i="5"/>
  <c r="AG48" i="5"/>
  <c r="AH48" i="5"/>
  <c r="AI48" i="5"/>
  <c r="A49" i="5"/>
  <c r="B49" i="5"/>
  <c r="C49" i="5"/>
  <c r="D49" i="5"/>
  <c r="E49" i="5"/>
  <c r="F49" i="5"/>
  <c r="G49" i="5"/>
  <c r="H49" i="5"/>
  <c r="I49" i="5"/>
  <c r="J49" i="5"/>
  <c r="K49" i="5"/>
  <c r="L49" i="5"/>
  <c r="M49" i="5"/>
  <c r="N49" i="5"/>
  <c r="O49" i="5"/>
  <c r="P49" i="5"/>
  <c r="Q49" i="5"/>
  <c r="R49" i="5"/>
  <c r="S49" i="5"/>
  <c r="T49" i="5"/>
  <c r="U49" i="5"/>
  <c r="V49" i="5"/>
  <c r="W49" i="5"/>
  <c r="X49" i="5"/>
  <c r="Y49" i="5"/>
  <c r="Z49" i="5"/>
  <c r="AA49" i="5"/>
  <c r="AB49" i="5"/>
  <c r="AC49" i="5"/>
  <c r="AD49" i="5"/>
  <c r="AE49" i="5"/>
  <c r="AF49" i="5"/>
  <c r="AG49" i="5"/>
  <c r="AH49" i="5"/>
  <c r="AI49" i="5"/>
  <c r="A50" i="5"/>
  <c r="B50" i="5"/>
  <c r="C50" i="5"/>
  <c r="D50" i="5"/>
  <c r="E50" i="5"/>
  <c r="F50" i="5"/>
  <c r="G50" i="5"/>
  <c r="H50" i="5"/>
  <c r="I50" i="5"/>
  <c r="J50" i="5"/>
  <c r="K50" i="5"/>
  <c r="L50" i="5"/>
  <c r="M50" i="5"/>
  <c r="N50" i="5"/>
  <c r="O50" i="5"/>
  <c r="P50" i="5"/>
  <c r="Q50" i="5"/>
  <c r="R50" i="5"/>
  <c r="S50" i="5"/>
  <c r="T50" i="5"/>
  <c r="U50" i="5"/>
  <c r="V50" i="5"/>
  <c r="W50" i="5"/>
  <c r="X50" i="5"/>
  <c r="Y50" i="5"/>
  <c r="Z50" i="5"/>
  <c r="AA50" i="5"/>
  <c r="AB50" i="5"/>
  <c r="AC50" i="5"/>
  <c r="AD50" i="5"/>
  <c r="AE50" i="5"/>
  <c r="AF50" i="5"/>
  <c r="AG50" i="5"/>
  <c r="AH50" i="5"/>
  <c r="AI50" i="5"/>
  <c r="A51" i="5"/>
  <c r="B51" i="5"/>
  <c r="C51" i="5"/>
  <c r="D51" i="5"/>
  <c r="E51" i="5"/>
  <c r="F51" i="5"/>
  <c r="G51" i="5"/>
  <c r="H51" i="5"/>
  <c r="I51" i="5"/>
  <c r="J51" i="5"/>
  <c r="K51" i="5"/>
  <c r="L51" i="5"/>
  <c r="M51" i="5"/>
  <c r="N51" i="5"/>
  <c r="O51" i="5"/>
  <c r="P51" i="5"/>
  <c r="Q51" i="5"/>
  <c r="R51" i="5"/>
  <c r="S51" i="5"/>
  <c r="T51" i="5"/>
  <c r="U51" i="5"/>
  <c r="V51" i="5"/>
  <c r="W51" i="5"/>
  <c r="X51" i="5"/>
  <c r="Y51" i="5"/>
  <c r="Z51" i="5"/>
  <c r="AA51" i="5"/>
  <c r="AB51" i="5"/>
  <c r="AC51" i="5"/>
  <c r="AD51" i="5"/>
  <c r="AE51" i="5"/>
  <c r="AF51" i="5"/>
  <c r="AG51" i="5"/>
  <c r="AH51" i="5"/>
  <c r="AI51" i="5"/>
  <c r="A52" i="5"/>
  <c r="B52" i="5"/>
  <c r="C52" i="5"/>
  <c r="D52" i="5"/>
  <c r="E52" i="5"/>
  <c r="F52" i="5"/>
  <c r="G52" i="5"/>
  <c r="H52" i="5"/>
  <c r="I52" i="5"/>
  <c r="J52" i="5"/>
  <c r="K52" i="5"/>
  <c r="L52" i="5"/>
  <c r="M52" i="5"/>
  <c r="N52" i="5"/>
  <c r="O52" i="5"/>
  <c r="P52" i="5"/>
  <c r="Q52" i="5"/>
  <c r="R52" i="5"/>
  <c r="S52" i="5"/>
  <c r="T52" i="5"/>
  <c r="U52" i="5"/>
  <c r="V52" i="5"/>
  <c r="W52" i="5"/>
  <c r="X52" i="5"/>
  <c r="Y52" i="5"/>
  <c r="Z52" i="5"/>
  <c r="AA52" i="5"/>
  <c r="AB52" i="5"/>
  <c r="AC52" i="5"/>
  <c r="AD52" i="5"/>
  <c r="AE52" i="5"/>
  <c r="AF52" i="5"/>
  <c r="AG52" i="5"/>
  <c r="AH52" i="5"/>
  <c r="AI52" i="5"/>
  <c r="A53" i="5"/>
  <c r="B53" i="5"/>
  <c r="C53" i="5"/>
  <c r="D53" i="5"/>
  <c r="E53" i="5"/>
  <c r="F53" i="5"/>
  <c r="G53" i="5"/>
  <c r="H53" i="5"/>
  <c r="I53" i="5"/>
  <c r="J53" i="5"/>
  <c r="K53" i="5"/>
  <c r="L53" i="5"/>
  <c r="M53" i="5"/>
  <c r="N53" i="5"/>
  <c r="O53" i="5"/>
  <c r="P53" i="5"/>
  <c r="Q53" i="5"/>
  <c r="R53" i="5"/>
  <c r="S53" i="5"/>
  <c r="T53" i="5"/>
  <c r="U53" i="5"/>
  <c r="V53" i="5"/>
  <c r="W53" i="5"/>
  <c r="X53" i="5"/>
  <c r="Y53" i="5"/>
  <c r="Z53" i="5"/>
  <c r="AA53" i="5"/>
  <c r="AB53" i="5"/>
  <c r="AC53" i="5"/>
  <c r="AD53" i="5"/>
  <c r="AE53" i="5"/>
  <c r="AF53" i="5"/>
  <c r="AG53" i="5"/>
  <c r="AH53" i="5"/>
  <c r="AI53" i="5"/>
  <c r="A54" i="5"/>
  <c r="B54" i="5"/>
  <c r="C54" i="5"/>
  <c r="D54" i="5"/>
  <c r="E54" i="5"/>
  <c r="F54" i="5"/>
  <c r="G54" i="5"/>
  <c r="H54" i="5"/>
  <c r="I54" i="5"/>
  <c r="J54" i="5"/>
  <c r="K54" i="5"/>
  <c r="L54" i="5"/>
  <c r="M54" i="5"/>
  <c r="N54" i="5"/>
  <c r="O54" i="5"/>
  <c r="P54" i="5"/>
  <c r="Q54" i="5"/>
  <c r="R54" i="5"/>
  <c r="S54" i="5"/>
  <c r="T54" i="5"/>
  <c r="U54" i="5"/>
  <c r="V54" i="5"/>
  <c r="W54" i="5"/>
  <c r="X54" i="5"/>
  <c r="Y54" i="5"/>
  <c r="Z54" i="5"/>
  <c r="AA54" i="5"/>
  <c r="AB54" i="5"/>
  <c r="AC54" i="5"/>
  <c r="AD54" i="5"/>
  <c r="AE54" i="5"/>
  <c r="AF54" i="5"/>
  <c r="AG54" i="5"/>
  <c r="AH54" i="5"/>
  <c r="AI54" i="5"/>
  <c r="A27" i="5"/>
  <c r="B27" i="5"/>
  <c r="D27" i="5"/>
  <c r="F27" i="5"/>
  <c r="H27" i="5"/>
  <c r="J27" i="5"/>
  <c r="L27" i="5"/>
  <c r="N27" i="5"/>
  <c r="D28" i="5"/>
  <c r="H7" i="5" s="1"/>
  <c r="F28" i="5"/>
  <c r="H9" i="5" s="1"/>
  <c r="H28" i="5"/>
  <c r="J28" i="5"/>
  <c r="H13" i="5" s="1"/>
  <c r="D29" i="5"/>
  <c r="F29" i="5"/>
  <c r="H29" i="5"/>
  <c r="J29" i="5"/>
  <c r="D30" i="5"/>
  <c r="F30" i="5"/>
  <c r="H30" i="5"/>
  <c r="J30" i="5"/>
  <c r="D31" i="5"/>
  <c r="F31" i="5"/>
  <c r="H31" i="5"/>
  <c r="J31" i="5"/>
  <c r="D32" i="5"/>
  <c r="F32" i="5"/>
  <c r="H32" i="5"/>
  <c r="J32" i="5"/>
  <c r="D33" i="5"/>
  <c r="F33" i="5"/>
  <c r="H33" i="5"/>
  <c r="J33" i="5"/>
  <c r="D34" i="5"/>
  <c r="F34" i="5"/>
  <c r="H34" i="5"/>
  <c r="J34" i="5"/>
  <c r="D35" i="5"/>
  <c r="F35" i="5"/>
  <c r="H35" i="5"/>
  <c r="J35" i="5"/>
  <c r="D36" i="5"/>
  <c r="F36" i="5"/>
  <c r="H36" i="5"/>
  <c r="J36" i="5"/>
  <c r="D37" i="5"/>
  <c r="F37" i="5"/>
  <c r="H37" i="5"/>
  <c r="J37" i="5"/>
  <c r="I2" i="5"/>
  <c r="D2" i="5"/>
  <c r="H2" i="5"/>
  <c r="E2" i="5"/>
  <c r="C2" i="5"/>
  <c r="G2" i="5"/>
  <c r="F2" i="5"/>
  <c r="B2" i="5"/>
  <c r="J2" i="5"/>
  <c r="A2" i="5"/>
  <c r="C7" i="5" l="1"/>
  <c r="C11" i="5"/>
  <c r="C15" i="5"/>
  <c r="C19" i="5"/>
  <c r="D20" i="5"/>
  <c r="D16" i="5"/>
  <c r="D12" i="5"/>
  <c r="D8" i="5"/>
  <c r="C8" i="5"/>
  <c r="C12" i="5"/>
  <c r="C16" i="5"/>
  <c r="C20" i="5"/>
  <c r="D19" i="5"/>
  <c r="D15" i="5"/>
  <c r="D11" i="5"/>
  <c r="D7" i="5"/>
  <c r="D5" i="5"/>
  <c r="C9" i="5"/>
  <c r="C13" i="5"/>
  <c r="C17" i="5"/>
  <c r="C21" i="5"/>
  <c r="D18" i="5"/>
  <c r="D14" i="5"/>
  <c r="D10" i="5"/>
  <c r="AP6" i="4"/>
  <c r="AP7" i="4"/>
  <c r="AP8" i="4"/>
  <c r="AP9" i="4"/>
  <c r="AP10" i="4"/>
  <c r="AP11" i="4"/>
  <c r="AP12" i="4"/>
  <c r="AP13" i="4"/>
  <c r="AP14" i="4"/>
  <c r="AP5" i="4"/>
  <c r="AM6" i="4"/>
  <c r="AM7" i="4"/>
  <c r="AM8" i="4"/>
  <c r="AM9" i="4"/>
  <c r="AM10" i="4"/>
  <c r="AM11" i="4"/>
  <c r="AM12" i="4"/>
  <c r="AM13" i="4"/>
  <c r="AM14" i="4"/>
  <c r="AM5" i="4"/>
  <c r="AJ6" i="4"/>
  <c r="AJ7" i="4"/>
  <c r="AJ8" i="4"/>
  <c r="AJ9" i="4"/>
  <c r="AJ10" i="4"/>
  <c r="AJ11" i="4"/>
  <c r="AJ12" i="4"/>
  <c r="AJ13" i="4"/>
  <c r="AJ14" i="4"/>
  <c r="AJ5" i="4"/>
  <c r="AG6" i="4"/>
  <c r="AG7" i="4"/>
  <c r="AG8" i="4"/>
  <c r="AG9" i="4"/>
  <c r="AG10" i="4"/>
  <c r="AG11" i="4"/>
  <c r="AG12" i="4"/>
  <c r="AG13" i="4"/>
  <c r="AG14" i="4"/>
  <c r="AG5" i="4"/>
  <c r="AZ5" i="4"/>
  <c r="AZ6" i="4"/>
  <c r="AZ7" i="4"/>
  <c r="AZ8" i="4"/>
  <c r="AZ9" i="4"/>
  <c r="AZ10" i="4"/>
  <c r="AZ11" i="4"/>
  <c r="AZ12" i="4"/>
  <c r="AZ13" i="4"/>
  <c r="AZ14" i="4"/>
  <c r="AW5" i="4"/>
  <c r="AW6" i="4"/>
  <c r="AW7" i="4"/>
  <c r="AW8" i="4"/>
  <c r="AW9" i="4"/>
  <c r="AW10" i="4"/>
  <c r="AW11" i="4"/>
  <c r="AW12" i="4"/>
  <c r="AW13" i="4"/>
  <c r="AW14" i="4"/>
  <c r="AT5" i="4"/>
  <c r="AT6" i="4"/>
  <c r="AT7" i="4"/>
  <c r="AT8" i="4"/>
  <c r="AT9" i="4"/>
  <c r="AT10" i="4"/>
  <c r="AT11" i="4"/>
  <c r="AT12" i="4"/>
  <c r="AT13" i="4"/>
  <c r="AT14" i="4"/>
  <c r="AQ5" i="4"/>
  <c r="AQ6" i="4"/>
  <c r="AQ7" i="4"/>
  <c r="AQ8" i="4"/>
  <c r="AQ9" i="4"/>
  <c r="AQ10" i="4"/>
  <c r="AQ11" i="4"/>
  <c r="AQ12" i="4"/>
  <c r="AQ13" i="4"/>
  <c r="AQ14" i="4"/>
  <c r="AN5" i="4"/>
  <c r="AN6" i="4"/>
  <c r="AN7" i="4"/>
  <c r="AN8" i="4"/>
  <c r="AN9" i="4"/>
  <c r="AN10" i="4"/>
  <c r="AN11" i="4"/>
  <c r="AN12" i="4"/>
  <c r="AN13" i="4"/>
  <c r="AN14" i="4"/>
  <c r="AK5" i="4"/>
  <c r="AK6" i="4"/>
  <c r="AK7" i="4"/>
  <c r="AK8" i="4"/>
  <c r="AK9" i="4"/>
  <c r="AK10" i="4"/>
  <c r="AK11" i="4"/>
  <c r="AK12" i="4"/>
  <c r="AK13" i="4"/>
  <c r="AK14" i="4"/>
  <c r="AH5" i="4"/>
  <c r="AH6" i="4"/>
  <c r="AH7" i="4"/>
  <c r="AH8" i="4"/>
  <c r="AH9" i="4"/>
  <c r="AH10" i="4"/>
  <c r="AH11" i="4"/>
  <c r="AH12" i="4"/>
  <c r="AH13" i="4"/>
  <c r="AH14" i="4"/>
  <c r="AE5" i="4"/>
  <c r="AE6" i="4"/>
  <c r="AE7" i="4"/>
  <c r="AE8" i="4"/>
  <c r="AE9" i="4"/>
  <c r="AE10" i="4"/>
  <c r="AE11" i="4"/>
  <c r="AE12" i="4"/>
  <c r="AE13" i="4"/>
  <c r="AE14" i="4"/>
  <c r="AB5" i="4"/>
  <c r="AB6" i="4"/>
  <c r="AB7" i="4"/>
  <c r="AB8" i="4"/>
  <c r="AB9" i="4"/>
  <c r="AB10" i="4"/>
  <c r="AB11" i="4"/>
  <c r="AB12" i="4"/>
  <c r="AB13" i="4"/>
  <c r="AB14" i="4"/>
  <c r="Y5" i="4"/>
  <c r="Y6" i="4"/>
  <c r="Y7" i="4"/>
  <c r="Y8" i="4"/>
  <c r="Y9" i="4"/>
  <c r="Y10" i="4"/>
  <c r="Y11" i="4"/>
  <c r="Y12" i="4"/>
  <c r="Y13" i="4"/>
  <c r="Y14" i="4"/>
  <c r="V5" i="4"/>
  <c r="V6" i="4"/>
  <c r="V7" i="4"/>
  <c r="V8" i="4"/>
  <c r="V9" i="4"/>
  <c r="V10" i="4"/>
  <c r="V11" i="4"/>
  <c r="V12" i="4"/>
  <c r="V13" i="4"/>
  <c r="V14" i="4"/>
  <c r="S5" i="4"/>
  <c r="S6" i="4"/>
  <c r="S7" i="4"/>
  <c r="S8" i="4"/>
  <c r="S9" i="4"/>
  <c r="S10" i="4"/>
  <c r="S11" i="4"/>
  <c r="S12" i="4"/>
  <c r="S13" i="4"/>
  <c r="S14" i="4"/>
  <c r="P5" i="4"/>
  <c r="P6" i="4"/>
  <c r="P7" i="4"/>
  <c r="P8" i="4"/>
  <c r="P9" i="4"/>
  <c r="P10" i="4"/>
  <c r="P11" i="4"/>
  <c r="P12" i="4"/>
  <c r="P13" i="4"/>
  <c r="P14" i="4"/>
  <c r="M5" i="4"/>
  <c r="M6" i="4"/>
  <c r="M7" i="4"/>
  <c r="M8" i="4"/>
  <c r="M9" i="4"/>
  <c r="M10" i="4"/>
  <c r="M11" i="4"/>
  <c r="M12" i="4"/>
  <c r="M13" i="4"/>
  <c r="M14" i="4"/>
  <c r="J5" i="4"/>
  <c r="J6" i="4"/>
  <c r="J7" i="4"/>
  <c r="J8" i="4"/>
  <c r="J9" i="4"/>
  <c r="J10" i="4"/>
  <c r="J11" i="4"/>
  <c r="J12" i="4"/>
  <c r="J13" i="4"/>
  <c r="J14" i="4"/>
  <c r="G5" i="4"/>
  <c r="G6" i="4"/>
  <c r="G7" i="4"/>
  <c r="G8" i="4"/>
  <c r="G9" i="4"/>
  <c r="G10" i="4"/>
  <c r="G11" i="4"/>
  <c r="G12" i="4"/>
  <c r="G13" i="4"/>
  <c r="G14" i="4"/>
  <c r="D7" i="4"/>
  <c r="D8" i="4"/>
  <c r="D9" i="4"/>
  <c r="D10" i="4"/>
  <c r="D11" i="4"/>
  <c r="D12" i="4"/>
  <c r="D13" i="4"/>
  <c r="D14" i="4"/>
  <c r="D6" i="4"/>
  <c r="D5" i="4"/>
  <c r="BA14" i="4"/>
  <c r="AY14" i="4" s="1"/>
  <c r="BA13" i="4"/>
  <c r="AY13" i="4" s="1"/>
  <c r="BA12" i="4"/>
  <c r="AY12" i="4" s="1"/>
  <c r="BA11" i="4"/>
  <c r="AY11" i="4" s="1"/>
  <c r="BA10" i="4"/>
  <c r="AY10" i="4" s="1"/>
  <c r="BA9" i="4"/>
  <c r="AY9" i="4" s="1"/>
  <c r="BA8" i="4"/>
  <c r="AY8" i="4" s="1"/>
  <c r="BA7" i="4"/>
  <c r="AY7" i="4" s="1"/>
  <c r="BA6" i="4"/>
  <c r="AY6" i="4" s="1"/>
  <c r="BA5" i="4"/>
  <c r="AY5" i="4" s="1"/>
  <c r="AX14" i="4"/>
  <c r="AV14" i="4" s="1"/>
  <c r="AX13" i="4"/>
  <c r="AV13" i="4" s="1"/>
  <c r="AX12" i="4"/>
  <c r="AV12" i="4" s="1"/>
  <c r="AX11" i="4"/>
  <c r="AV11" i="4" s="1"/>
  <c r="AX10" i="4"/>
  <c r="AV10" i="4" s="1"/>
  <c r="AX9" i="4"/>
  <c r="AV9" i="4" s="1"/>
  <c r="AX8" i="4"/>
  <c r="AV8" i="4" s="1"/>
  <c r="AX7" i="4"/>
  <c r="AV7" i="4" s="1"/>
  <c r="AX6" i="4"/>
  <c r="AV6" i="4" s="1"/>
  <c r="AX5" i="4"/>
  <c r="AV5" i="4" s="1"/>
  <c r="AU14" i="4"/>
  <c r="AS14" i="4" s="1"/>
  <c r="AU13" i="4"/>
  <c r="AS13" i="4" s="1"/>
  <c r="AU12" i="4"/>
  <c r="AS12" i="4" s="1"/>
  <c r="AU11" i="4"/>
  <c r="AS11" i="4" s="1"/>
  <c r="AU10" i="4"/>
  <c r="AS10" i="4" s="1"/>
  <c r="AU9" i="4"/>
  <c r="AS9" i="4" s="1"/>
  <c r="AU8" i="4"/>
  <c r="AS8" i="4" s="1"/>
  <c r="AU7" i="4"/>
  <c r="AS7" i="4" s="1"/>
  <c r="AU6" i="4"/>
  <c r="AS6" i="4" s="1"/>
  <c r="AU5" i="4"/>
  <c r="AS5" i="4" s="1"/>
  <c r="AR14" i="4"/>
  <c r="AR13" i="4"/>
  <c r="AR12" i="4"/>
  <c r="AR11" i="4"/>
  <c r="AR10" i="4"/>
  <c r="AR9" i="4"/>
  <c r="AR8" i="4"/>
  <c r="AR7" i="4"/>
  <c r="AR6" i="4"/>
  <c r="AR5" i="4"/>
  <c r="AO14" i="4"/>
  <c r="AO13" i="4"/>
  <c r="AO12" i="4"/>
  <c r="AO11" i="4"/>
  <c r="AO10" i="4"/>
  <c r="AO9" i="4"/>
  <c r="AO8" i="4"/>
  <c r="AO7" i="4"/>
  <c r="AO6" i="4"/>
  <c r="AO5" i="4"/>
  <c r="AL14" i="4"/>
  <c r="AL13" i="4"/>
  <c r="AL12" i="4"/>
  <c r="AL11" i="4"/>
  <c r="AL10" i="4"/>
  <c r="AL9" i="4"/>
  <c r="AL8" i="4"/>
  <c r="AL7" i="4"/>
  <c r="AL6" i="4"/>
  <c r="AL5" i="4"/>
  <c r="AI14" i="4"/>
  <c r="AI13" i="4"/>
  <c r="AI12" i="4"/>
  <c r="AI11" i="4"/>
  <c r="AI10" i="4"/>
  <c r="AI9" i="4"/>
  <c r="AI8" i="4"/>
  <c r="AI7" i="4"/>
  <c r="AI6" i="4"/>
  <c r="AI5" i="4"/>
  <c r="AF14" i="4"/>
  <c r="AD14" i="4" s="1"/>
  <c r="AF13" i="4"/>
  <c r="AD13" i="4" s="1"/>
  <c r="AF12" i="4"/>
  <c r="AD12" i="4" s="1"/>
  <c r="AF11" i="4"/>
  <c r="AD11" i="4" s="1"/>
  <c r="AF10" i="4"/>
  <c r="AD10" i="4" s="1"/>
  <c r="AF9" i="4"/>
  <c r="AD9" i="4" s="1"/>
  <c r="AF8" i="4"/>
  <c r="AD8" i="4" s="1"/>
  <c r="AF7" i="4"/>
  <c r="AD7" i="4" s="1"/>
  <c r="AF6" i="4"/>
  <c r="AD6" i="4" s="1"/>
  <c r="AF5" i="4"/>
  <c r="AD5" i="4" s="1"/>
  <c r="AC14" i="4"/>
  <c r="AA14" i="4" s="1"/>
  <c r="AC13" i="4"/>
  <c r="AA13" i="4" s="1"/>
  <c r="AC12" i="4"/>
  <c r="AA12" i="4" s="1"/>
  <c r="AC11" i="4"/>
  <c r="AA11" i="4" s="1"/>
  <c r="AC10" i="4"/>
  <c r="AA10" i="4" s="1"/>
  <c r="AC9" i="4"/>
  <c r="AA9" i="4" s="1"/>
  <c r="AC8" i="4"/>
  <c r="AA8" i="4" s="1"/>
  <c r="AC7" i="4"/>
  <c r="AA7" i="4" s="1"/>
  <c r="AC6" i="4"/>
  <c r="AA6" i="4" s="1"/>
  <c r="AC5" i="4"/>
  <c r="AA5" i="4" s="1"/>
  <c r="Z14" i="4"/>
  <c r="X14" i="4" s="1"/>
  <c r="Z13" i="4"/>
  <c r="X13" i="4" s="1"/>
  <c r="Z12" i="4"/>
  <c r="X12" i="4" s="1"/>
  <c r="Z11" i="4"/>
  <c r="X11" i="4" s="1"/>
  <c r="Z10" i="4"/>
  <c r="X10" i="4" s="1"/>
  <c r="Z9" i="4"/>
  <c r="X9" i="4" s="1"/>
  <c r="Z8" i="4"/>
  <c r="X8" i="4" s="1"/>
  <c r="Z7" i="4"/>
  <c r="X7" i="4" s="1"/>
  <c r="Z6" i="4"/>
  <c r="X6" i="4" s="1"/>
  <c r="Z5" i="4"/>
  <c r="X5" i="4" s="1"/>
  <c r="W14" i="4"/>
  <c r="U14" i="4" s="1"/>
  <c r="W13" i="4"/>
  <c r="U13" i="4" s="1"/>
  <c r="W12" i="4"/>
  <c r="U12" i="4" s="1"/>
  <c r="W11" i="4"/>
  <c r="U11" i="4" s="1"/>
  <c r="W10" i="4"/>
  <c r="U10" i="4" s="1"/>
  <c r="W9" i="4"/>
  <c r="U9" i="4" s="1"/>
  <c r="W8" i="4"/>
  <c r="U8" i="4" s="1"/>
  <c r="W7" i="4"/>
  <c r="U7" i="4" s="1"/>
  <c r="W6" i="4"/>
  <c r="U6" i="4" s="1"/>
  <c r="W5" i="4"/>
  <c r="U5" i="4" s="1"/>
  <c r="T14" i="4"/>
  <c r="R14" i="4" s="1"/>
  <c r="T13" i="4"/>
  <c r="R13" i="4" s="1"/>
  <c r="T12" i="4"/>
  <c r="R12" i="4" s="1"/>
  <c r="T11" i="4"/>
  <c r="R11" i="4" s="1"/>
  <c r="T10" i="4"/>
  <c r="R10" i="4" s="1"/>
  <c r="T9" i="4"/>
  <c r="R9" i="4" s="1"/>
  <c r="T8" i="4"/>
  <c r="R8" i="4" s="1"/>
  <c r="T7" i="4"/>
  <c r="R7" i="4" s="1"/>
  <c r="T6" i="4"/>
  <c r="R6" i="4" s="1"/>
  <c r="T5" i="4"/>
  <c r="R5" i="4" s="1"/>
  <c r="Q14" i="4"/>
  <c r="O14" i="4" s="1"/>
  <c r="Q13" i="4"/>
  <c r="O13" i="4" s="1"/>
  <c r="Q12" i="4"/>
  <c r="O12" i="4" s="1"/>
  <c r="Q11" i="4"/>
  <c r="O11" i="4" s="1"/>
  <c r="Q10" i="4"/>
  <c r="O10" i="4" s="1"/>
  <c r="Q9" i="4"/>
  <c r="O9" i="4" s="1"/>
  <c r="Q8" i="4"/>
  <c r="O8" i="4" s="1"/>
  <c r="Q7" i="4"/>
  <c r="O7" i="4" s="1"/>
  <c r="Q6" i="4"/>
  <c r="O6" i="4" s="1"/>
  <c r="Q5" i="4"/>
  <c r="O5" i="4" s="1"/>
  <c r="N14" i="4"/>
  <c r="N13" i="4"/>
  <c r="N12" i="4"/>
  <c r="N11" i="4"/>
  <c r="N10" i="4"/>
  <c r="N9" i="4"/>
  <c r="N8" i="4"/>
  <c r="N7" i="4"/>
  <c r="N6" i="4"/>
  <c r="N5" i="4"/>
  <c r="K14" i="4"/>
  <c r="I14" i="4" s="1"/>
  <c r="K13" i="4"/>
  <c r="I13" i="4" s="1"/>
  <c r="K12" i="4"/>
  <c r="I12" i="4" s="1"/>
  <c r="K11" i="4"/>
  <c r="I11" i="4" s="1"/>
  <c r="K10" i="4"/>
  <c r="I10" i="4" s="1"/>
  <c r="K9" i="4"/>
  <c r="I9" i="4" s="1"/>
  <c r="K8" i="4"/>
  <c r="I8" i="4" s="1"/>
  <c r="K7" i="4"/>
  <c r="I7" i="4" s="1"/>
  <c r="K6" i="4"/>
  <c r="I6" i="4" s="1"/>
  <c r="K5" i="4"/>
  <c r="I5" i="4" s="1"/>
  <c r="H14" i="4"/>
  <c r="F14" i="4" s="1"/>
  <c r="H13" i="4"/>
  <c r="F13" i="4" s="1"/>
  <c r="H12" i="4"/>
  <c r="F12" i="4" s="1"/>
  <c r="H11" i="4"/>
  <c r="F11" i="4" s="1"/>
  <c r="H10" i="4"/>
  <c r="F10" i="4" s="1"/>
  <c r="H9" i="4"/>
  <c r="F9" i="4" s="1"/>
  <c r="H8" i="4"/>
  <c r="F8" i="4" s="1"/>
  <c r="H7" i="4"/>
  <c r="F7" i="4" s="1"/>
  <c r="H6" i="4"/>
  <c r="F6" i="4" s="1"/>
  <c r="H5" i="4"/>
  <c r="F5" i="4" s="1"/>
  <c r="E6" i="4"/>
  <c r="C6" i="4" s="1"/>
  <c r="E7" i="4"/>
  <c r="C7" i="4" s="1"/>
  <c r="E8" i="4"/>
  <c r="C8" i="4" s="1"/>
  <c r="E9" i="4"/>
  <c r="C9" i="4" s="1"/>
  <c r="E10" i="4"/>
  <c r="C10" i="4" s="1"/>
  <c r="E11" i="4"/>
  <c r="C11" i="4" s="1"/>
  <c r="E12" i="4"/>
  <c r="C12" i="4" s="1"/>
  <c r="E13" i="4"/>
  <c r="C13" i="4" s="1"/>
  <c r="E14" i="4"/>
  <c r="C14" i="4" s="1"/>
  <c r="E5" i="4"/>
  <c r="C5" i="4" s="1"/>
  <c r="L8" i="4" l="1"/>
  <c r="M20" i="4"/>
  <c r="E4" i="8" s="1"/>
  <c r="E6" i="7" s="1"/>
  <c r="L12" i="4"/>
  <c r="M24" i="4"/>
  <c r="E8" i="8" s="1"/>
  <c r="I6" i="7" s="1"/>
  <c r="L11" i="4"/>
  <c r="M23" i="4"/>
  <c r="E7" i="8" s="1"/>
  <c r="H6" i="7" s="1"/>
  <c r="L5" i="4"/>
  <c r="M17" i="4"/>
  <c r="E1" i="8" s="1"/>
  <c r="B6" i="7" s="1"/>
  <c r="L9" i="4"/>
  <c r="M21" i="4"/>
  <c r="E5" i="8" s="1"/>
  <c r="F6" i="7" s="1"/>
  <c r="L13" i="4"/>
  <c r="M25" i="4"/>
  <c r="E9" i="8" s="1"/>
  <c r="J6" i="7" s="1"/>
  <c r="L7" i="4"/>
  <c r="M19" i="4"/>
  <c r="E3" i="8" s="1"/>
  <c r="D6" i="7" s="1"/>
  <c r="L6" i="4"/>
  <c r="M18" i="4"/>
  <c r="E2" i="8" s="1"/>
  <c r="C6" i="7" s="1"/>
  <c r="L10" i="4"/>
  <c r="M22" i="4"/>
  <c r="E6" i="8" s="1"/>
  <c r="G6" i="7" s="1"/>
  <c r="L14" i="4"/>
  <c r="M26" i="4"/>
  <c r="E10" i="8" s="1"/>
  <c r="K6" i="7" s="1"/>
  <c r="BB12" i="4"/>
  <c r="C23" i="1" s="1"/>
  <c r="U8" i="8" s="1"/>
  <c r="I22" i="7" s="1"/>
  <c r="BB8" i="4"/>
  <c r="C19" i="1" s="1"/>
  <c r="U4" i="8" s="1"/>
  <c r="E22" i="7" s="1"/>
  <c r="BB14" i="4"/>
  <c r="C25" i="1" s="1"/>
  <c r="U10" i="8" s="1"/>
  <c r="K22" i="7" s="1"/>
  <c r="BB10" i="4"/>
  <c r="C21" i="1" s="1"/>
  <c r="U6" i="8" s="1"/>
  <c r="G22" i="7" s="1"/>
  <c r="BB6" i="4"/>
  <c r="C17" i="1" s="1"/>
  <c r="U2" i="8" s="1"/>
  <c r="C22" i="7" s="1"/>
  <c r="BB5" i="4"/>
  <c r="C16" i="1" s="1"/>
  <c r="U1" i="8" s="1"/>
  <c r="B22" i="7" s="1"/>
  <c r="BB11" i="4"/>
  <c r="C22" i="1" s="1"/>
  <c r="U7" i="8" s="1"/>
  <c r="H22" i="7" s="1"/>
  <c r="BB7" i="4"/>
  <c r="C18" i="1" s="1"/>
  <c r="U3" i="8" s="1"/>
  <c r="D22" i="7" s="1"/>
  <c r="BB13" i="4"/>
  <c r="C24" i="1" s="1"/>
  <c r="U9" i="8" s="1"/>
  <c r="J22" i="7" s="1"/>
  <c r="BB9" i="4"/>
  <c r="C20" i="1" s="1"/>
  <c r="U5" i="8" s="1"/>
  <c r="F22" i="7" s="1"/>
  <c r="B37" i="5" l="1"/>
  <c r="B68" i="5" s="1"/>
  <c r="P25" i="1"/>
  <c r="B33" i="5"/>
  <c r="B64" i="5" s="1"/>
  <c r="N21" i="1"/>
  <c r="P21" i="1"/>
  <c r="B32" i="5"/>
  <c r="B63" i="5" s="1"/>
  <c r="P20" i="1"/>
  <c r="N20" i="1"/>
  <c r="B28" i="5"/>
  <c r="P16" i="1"/>
  <c r="B31" i="5"/>
  <c r="B62" i="5" s="1"/>
  <c r="P19" i="1"/>
  <c r="B30" i="5"/>
  <c r="B61" i="5" s="1"/>
  <c r="P18" i="1"/>
  <c r="B34" i="5"/>
  <c r="B65" i="5" s="1"/>
  <c r="P22" i="1"/>
  <c r="N22" i="1"/>
  <c r="B36" i="5"/>
  <c r="B67" i="5" s="1"/>
  <c r="N24" i="1"/>
  <c r="P24" i="1"/>
  <c r="B29" i="5"/>
  <c r="B60" i="5" s="1"/>
  <c r="P17" i="1"/>
  <c r="B35" i="5"/>
  <c r="B66" i="5" s="1"/>
  <c r="P23" i="1"/>
  <c r="N23" i="1"/>
  <c r="O23" i="1" l="1"/>
  <c r="AG8" i="8" s="1"/>
  <c r="I34" i="7" s="1"/>
  <c r="AH8" i="8"/>
  <c r="I35" i="7" s="1"/>
  <c r="N35" i="5"/>
  <c r="O22" i="1"/>
  <c r="AG7" i="8" s="1"/>
  <c r="H34" i="7" s="1"/>
  <c r="AH7" i="8"/>
  <c r="H35" i="7" s="1"/>
  <c r="N34" i="5"/>
  <c r="M21" i="1"/>
  <c r="AE6" i="8" s="1"/>
  <c r="G32" i="7" s="1"/>
  <c r="AF6" i="8"/>
  <c r="G33" i="7" s="1"/>
  <c r="L33" i="5"/>
  <c r="M24" i="1"/>
  <c r="AE9" i="8" s="1"/>
  <c r="J32" i="7" s="1"/>
  <c r="AF9" i="8"/>
  <c r="J33" i="7" s="1"/>
  <c r="L36" i="5"/>
  <c r="O20" i="1"/>
  <c r="AG5" i="8" s="1"/>
  <c r="F34" i="7" s="1"/>
  <c r="AH5" i="8"/>
  <c r="F35" i="7" s="1"/>
  <c r="N32" i="5"/>
  <c r="O24" i="1"/>
  <c r="AG9" i="8" s="1"/>
  <c r="J34" i="7" s="1"/>
  <c r="AH9" i="8"/>
  <c r="J35" i="7" s="1"/>
  <c r="N36" i="5"/>
  <c r="M20" i="1"/>
  <c r="AE5" i="8" s="1"/>
  <c r="F32" i="7" s="1"/>
  <c r="AF5" i="8"/>
  <c r="F33" i="7" s="1"/>
  <c r="L32" i="5"/>
  <c r="AH2" i="8"/>
  <c r="C35" i="7" s="1"/>
  <c r="N29" i="5"/>
  <c r="AH3" i="8"/>
  <c r="D35" i="7" s="1"/>
  <c r="N30" i="5"/>
  <c r="AH1" i="8"/>
  <c r="B35" i="7" s="1"/>
  <c r="N28" i="5"/>
  <c r="AH10" i="8"/>
  <c r="K35" i="7" s="1"/>
  <c r="N37" i="5"/>
  <c r="N19" i="1"/>
  <c r="AH4" i="8"/>
  <c r="E35" i="7" s="1"/>
  <c r="N31" i="5"/>
  <c r="M23" i="1"/>
  <c r="AE8" i="8" s="1"/>
  <c r="I32" i="7" s="1"/>
  <c r="AF8" i="8"/>
  <c r="I33" i="7" s="1"/>
  <c r="L35" i="5"/>
  <c r="M22" i="1"/>
  <c r="AE7" i="8" s="1"/>
  <c r="H32" i="7" s="1"/>
  <c r="AF7" i="8"/>
  <c r="H33" i="7" s="1"/>
  <c r="L34" i="5"/>
  <c r="O21" i="1"/>
  <c r="AG6" i="8" s="1"/>
  <c r="G34" i="7" s="1"/>
  <c r="AH6" i="8"/>
  <c r="G35" i="7" s="1"/>
  <c r="N33" i="5"/>
  <c r="O25" i="1"/>
  <c r="AG10" i="8" s="1"/>
  <c r="K34" i="7" s="1"/>
  <c r="Z18" i="1"/>
  <c r="W18" i="1" s="1"/>
  <c r="V18" i="1"/>
  <c r="S18" i="1" s="1"/>
  <c r="N25" i="1"/>
  <c r="O16" i="1"/>
  <c r="AG1" i="8" s="1"/>
  <c r="B34" i="7" s="1"/>
  <c r="O17" i="1"/>
  <c r="AG2" i="8" s="1"/>
  <c r="C34" i="7" s="1"/>
  <c r="N16" i="1"/>
  <c r="N17" i="1"/>
  <c r="O19" i="1"/>
  <c r="AG4" i="8" s="1"/>
  <c r="E34" i="7" s="1"/>
  <c r="O18" i="1"/>
  <c r="AG3" i="8" s="1"/>
  <c r="D34" i="7" s="1"/>
  <c r="H5" i="5"/>
  <c r="B59" i="5"/>
  <c r="N18" i="1"/>
  <c r="H17" i="5"/>
  <c r="AF3" i="8" l="1"/>
  <c r="D33" i="7" s="1"/>
  <c r="L30" i="5"/>
  <c r="AF1" i="8"/>
  <c r="B33" i="7" s="1"/>
  <c r="L28" i="5"/>
  <c r="AF4" i="8"/>
  <c r="E33" i="7" s="1"/>
  <c r="L31" i="5"/>
  <c r="M17" i="1"/>
  <c r="AE2" i="8" s="1"/>
  <c r="C32" i="7" s="1"/>
  <c r="AF2" i="8"/>
  <c r="C33" i="7" s="1"/>
  <c r="L29" i="5"/>
  <c r="AF10" i="8"/>
  <c r="K33" i="7" s="1"/>
  <c r="L37" i="5"/>
  <c r="M25" i="1"/>
  <c r="AE10" i="8" s="1"/>
  <c r="K32" i="7" s="1"/>
  <c r="Z24" i="1"/>
  <c r="W24" i="1" s="1"/>
  <c r="V24" i="1"/>
  <c r="S24" i="1" s="1"/>
  <c r="I17" i="5"/>
  <c r="M19" i="1"/>
  <c r="AE4" i="8" s="1"/>
  <c r="E32" i="7" s="1"/>
  <c r="M18" i="1"/>
  <c r="AE3" i="8" s="1"/>
  <c r="D32" i="7" s="1"/>
  <c r="M16" i="1"/>
  <c r="I15" i="5" l="1"/>
  <c r="AE1" i="8"/>
  <c r="B32" i="7" s="1"/>
  <c r="H15" i="5"/>
</calcChain>
</file>

<file path=xl/comments1.xml><?xml version="1.0" encoding="utf-8"?>
<comments xmlns="http://schemas.openxmlformats.org/spreadsheetml/2006/main">
  <authors>
    <author>yasin engin</author>
  </authors>
  <commentList>
    <comment ref="I15" authorId="0" shapeId="0">
      <text>
        <r>
          <rPr>
            <b/>
            <sz val="9"/>
            <color indexed="81"/>
            <rFont val="Tahoma"/>
            <family val="2"/>
            <charset val="162"/>
          </rPr>
          <t>Maliyet Sıralaması
1 en yüksek maliyet</t>
        </r>
        <r>
          <rPr>
            <sz val="9"/>
            <color indexed="81"/>
            <rFont val="Tahoma"/>
            <family val="2"/>
            <charset val="162"/>
          </rPr>
          <t xml:space="preserve">
</t>
        </r>
      </text>
    </comment>
    <comment ref="I17" authorId="0" shapeId="0">
      <text>
        <r>
          <rPr>
            <b/>
            <sz val="9"/>
            <color indexed="81"/>
            <rFont val="Tahoma"/>
            <family val="2"/>
            <charset val="162"/>
          </rPr>
          <t>Maliyet Sıralaması
1 en yüksek maliyet</t>
        </r>
        <r>
          <rPr>
            <sz val="9"/>
            <color indexed="81"/>
            <rFont val="Tahoma"/>
            <family val="2"/>
            <charset val="162"/>
          </rPr>
          <t xml:space="preserve">
</t>
        </r>
      </text>
    </comment>
  </commentList>
</comments>
</file>

<file path=xl/sharedStrings.xml><?xml version="1.0" encoding="utf-8"?>
<sst xmlns="http://schemas.openxmlformats.org/spreadsheetml/2006/main" count="332" uniqueCount="76">
  <si>
    <t>Reçete 1</t>
  </si>
  <si>
    <t>Reçete 2</t>
  </si>
  <si>
    <t>Reçete 3</t>
  </si>
  <si>
    <t>Reçete 4</t>
  </si>
  <si>
    <t>Reçete 5</t>
  </si>
  <si>
    <t>Reçete 6</t>
  </si>
  <si>
    <t>Reçete 7</t>
  </si>
  <si>
    <t>Reçete 8</t>
  </si>
  <si>
    <t>Reçete 9</t>
  </si>
  <si>
    <t>Reçete 10</t>
  </si>
  <si>
    <t>Çimento 1</t>
  </si>
  <si>
    <t>Çimento 2</t>
  </si>
  <si>
    <t>Mineral Katkı 1</t>
  </si>
  <si>
    <t>Mineral Katkı 2</t>
  </si>
  <si>
    <t>1 NO</t>
  </si>
  <si>
    <t>2 NO</t>
  </si>
  <si>
    <t>Taş Tozu</t>
  </si>
  <si>
    <t>Kırma Kum</t>
  </si>
  <si>
    <t>Filler</t>
  </si>
  <si>
    <t>G.D.Agregası</t>
  </si>
  <si>
    <t>Su</t>
  </si>
  <si>
    <t>G.D.Suyu</t>
  </si>
  <si>
    <t xml:space="preserve">Kimyasal Katkı 1 </t>
  </si>
  <si>
    <t>Kimyasal Katkı 2</t>
  </si>
  <si>
    <t>Lif</t>
  </si>
  <si>
    <t>Açıklama</t>
  </si>
  <si>
    <t>3 NO</t>
  </si>
  <si>
    <t>Doğal Kum</t>
  </si>
  <si>
    <t>Çimento 3</t>
  </si>
  <si>
    <t>Mineral Katkı 3</t>
  </si>
  <si>
    <t>Kimyasal Katkı 3</t>
  </si>
  <si>
    <t>Lif 1</t>
  </si>
  <si>
    <t>Lif 2</t>
  </si>
  <si>
    <t>Malzeme</t>
  </si>
  <si>
    <t>Maliyet (TL/ton)</t>
  </si>
  <si>
    <t>Çimento</t>
  </si>
  <si>
    <t>Mineral Katkı</t>
  </si>
  <si>
    <t xml:space="preserve">Çimento </t>
  </si>
  <si>
    <t>Kimyasal Katkı</t>
  </si>
  <si>
    <t>A</t>
  </si>
  <si>
    <t>B</t>
  </si>
  <si>
    <t>C</t>
  </si>
  <si>
    <t>KÜL</t>
  </si>
  <si>
    <t>CÜRUF A</t>
  </si>
  <si>
    <t>CÜRUF B</t>
  </si>
  <si>
    <t>Reçete No</t>
  </si>
  <si>
    <t>kg</t>
  </si>
  <si>
    <t>Ortalama Kıvam (cm)</t>
  </si>
  <si>
    <t>TOPLAM MALİYET</t>
  </si>
  <si>
    <t xml:space="preserve">En Yüksek </t>
  </si>
  <si>
    <t>En Düşük</t>
  </si>
  <si>
    <t>BİRİM DAYANIM MALİYETİ</t>
  </si>
  <si>
    <t>Kimyal Katkı 1</t>
  </si>
  <si>
    <t>Miktar</t>
  </si>
  <si>
    <t>Birim Dayanım Maliyeti (TL/MPa)</t>
  </si>
  <si>
    <t>Ortalama Dayanım - 28 gün (MPa)</t>
  </si>
  <si>
    <t>Ortalama Dayanım - 3 gün (MPa)</t>
  </si>
  <si>
    <t>Ortalama Dayanım - 7 gün (MPa)</t>
  </si>
  <si>
    <r>
      <t>Birim Ağırlık (kg/m</t>
    </r>
    <r>
      <rPr>
        <b/>
        <vertAlign val="superscript"/>
        <sz val="11"/>
        <color theme="0"/>
        <rFont val="Calibri"/>
        <family val="2"/>
        <charset val="162"/>
        <scheme val="minor"/>
      </rPr>
      <t>3</t>
    </r>
    <r>
      <rPr>
        <b/>
        <sz val="11"/>
        <color theme="0"/>
        <rFont val="Calibri"/>
        <family val="2"/>
        <charset val="162"/>
        <scheme val="minor"/>
      </rPr>
      <t>)</t>
    </r>
  </si>
  <si>
    <t>Reçete10</t>
  </si>
  <si>
    <r>
      <t>Toplam Maliyet (TL/m</t>
    </r>
    <r>
      <rPr>
        <b/>
        <vertAlign val="superscript"/>
        <sz val="12"/>
        <color theme="0"/>
        <rFont val="Calibri"/>
        <family val="2"/>
        <charset val="162"/>
        <scheme val="minor"/>
      </rPr>
      <t>3</t>
    </r>
    <r>
      <rPr>
        <b/>
        <sz val="12"/>
        <color theme="0"/>
        <rFont val="Calibri"/>
        <family val="2"/>
        <charset val="162"/>
        <scheme val="minor"/>
      </rPr>
      <t>)</t>
    </r>
  </si>
  <si>
    <r>
      <t>Birim Ağırlık (kg/m</t>
    </r>
    <r>
      <rPr>
        <b/>
        <vertAlign val="superscript"/>
        <sz val="12"/>
        <color theme="0"/>
        <rFont val="Calibri"/>
        <family val="2"/>
        <charset val="162"/>
        <scheme val="minor"/>
      </rPr>
      <t>3</t>
    </r>
    <r>
      <rPr>
        <b/>
        <sz val="12"/>
        <color theme="0"/>
        <rFont val="Calibri"/>
        <family val="2"/>
        <charset val="162"/>
        <scheme val="minor"/>
      </rPr>
      <t>)</t>
    </r>
  </si>
  <si>
    <t>Ortalama Dayanım -          3 gün (MPa)</t>
  </si>
  <si>
    <t>Ortalama Dayanım -         7 gün (MPa)</t>
  </si>
  <si>
    <t>Ortalama Dayanım -               28 gün (MPa)</t>
  </si>
  <si>
    <t xml:space="preserve">            HAZIRLAYAN: YASİN ENGİN (İnş.Yük.Müh)           </t>
  </si>
  <si>
    <t xml:space="preserve">www.betonvecimento.com </t>
  </si>
  <si>
    <t>yasin.engin@gmail.com</t>
  </si>
  <si>
    <t>Güncelleme Kontrol</t>
  </si>
  <si>
    <t>Ocak 2015, V.1</t>
  </si>
  <si>
    <t>Kimyasal Katkı 1</t>
  </si>
  <si>
    <t>Rapor No:</t>
  </si>
  <si>
    <t>Tarih:</t>
  </si>
  <si>
    <r>
      <t>kg/m</t>
    </r>
    <r>
      <rPr>
        <i/>
        <vertAlign val="superscript"/>
        <sz val="11"/>
        <color theme="1"/>
        <rFont val="Calibri"/>
        <family val="2"/>
        <charset val="162"/>
        <scheme val="minor"/>
      </rPr>
      <t xml:space="preserve">3 </t>
    </r>
    <r>
      <rPr>
        <i/>
        <sz val="11"/>
        <color theme="1"/>
        <rFont val="Calibri"/>
        <family val="2"/>
        <charset val="162"/>
        <scheme val="minor"/>
      </rPr>
      <t>- Açıklama</t>
    </r>
  </si>
  <si>
    <t xml:space="preserve">Sarı renkli hücrelere veri giriniz. </t>
  </si>
  <si>
    <t>1) Analiz sayfasında sarı renkli hücrelere veri giriniz. Açıklama kısmına mutlaka (maliyet gir sayfasında belirttiğiniz) açıklama giriniz. Girmediğinizde hücre kırmızı olur ve sizi uyarır. Bu açıklama çimento markası, taş ocağı ismi, katkı markası gibi tanımlayıcı bilgileri içerir. Analiz sayfasında maliyet sütunlarının solundaki hücreler sıralamayı gösterir. 1 en maliyetli reçeteyi belirtmektedir.                                                                                                                                                        2)Maliyet Gir sayfasında çalışmadakullandığınız malzemelerin maliyetlerini ve açıklamalarını giriniz. Açıklama kısmı boş bırakılırsa hesaplama yapılamamaktadır.                                                                        3)Özet sayfasında mouse okunu reçete isimlerine getirirseniz otomatik özet tablosunu görebilirsiniz.   4)Çıktı sayfasında kapsamlı özet tablo yer almaktadır. Sadece rapor no ve tarihini girebilirsiniz.            NOT:  Sarı renkli hücrelerdeki örnek verilerini siliniz.</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</si>
</sst>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quot;"/>
  </numFmts>
  <fonts count="32" x14ac:knownFonts="1">
    <font>
      <sz val="11"/>
      <color theme="1"/>
      <name val="Calibri"/>
      <family val="2"/>
      <charset val="162"/>
      <scheme val="minor"/>
    </font>
    <font>
      <b/>
      <sz val="11"/>
      <color theme="0"/>
      <name val="Calibri"/>
      <family val="2"/>
      <charset val="162"/>
      <scheme val="minor"/>
    </font>
    <font>
      <b/>
      <sz val="11"/>
      <color theme="1"/>
      <name val="Calibri"/>
      <family val="2"/>
      <charset val="162"/>
      <scheme val="minor"/>
    </font>
    <font>
      <sz val="11"/>
      <color theme="0"/>
      <name val="Calibri"/>
      <family val="2"/>
      <charset val="162"/>
      <scheme val="minor"/>
    </font>
    <font>
      <b/>
      <sz val="12"/>
      <color theme="1"/>
      <name val="Calibri"/>
      <family val="2"/>
      <charset val="162"/>
      <scheme val="minor"/>
    </font>
    <font>
      <b/>
      <sz val="12"/>
      <color theme="0"/>
      <name val="Calibri"/>
      <family val="2"/>
      <charset val="162"/>
      <scheme val="minor"/>
    </font>
    <font>
      <b/>
      <sz val="14"/>
      <color theme="0"/>
      <name val="Calibri"/>
      <family val="2"/>
      <charset val="162"/>
      <scheme val="minor"/>
    </font>
    <font>
      <b/>
      <sz val="10"/>
      <color theme="0"/>
      <name val="Calibri"/>
      <family val="2"/>
      <charset val="162"/>
      <scheme val="minor"/>
    </font>
    <font>
      <b/>
      <sz val="12"/>
      <color rgb="FFFF0000"/>
      <name val="Calibri"/>
      <family val="2"/>
      <charset val="162"/>
      <scheme val="minor"/>
    </font>
    <font>
      <b/>
      <sz val="16"/>
      <color theme="0"/>
      <name val="Calibri"/>
      <family val="2"/>
      <charset val="162"/>
      <scheme val="minor"/>
    </font>
    <font>
      <u/>
      <sz val="11"/>
      <color theme="10"/>
      <name val="Calibri"/>
      <family val="2"/>
      <charset val="162"/>
      <scheme val="minor"/>
    </font>
    <font>
      <b/>
      <u/>
      <sz val="14"/>
      <color theme="1"/>
      <name val="Calibri"/>
      <family val="2"/>
      <charset val="162"/>
      <scheme val="minor"/>
    </font>
    <font>
      <b/>
      <i/>
      <sz val="12"/>
      <color theme="1"/>
      <name val="Calibri"/>
      <family val="2"/>
      <charset val="162"/>
      <scheme val="minor"/>
    </font>
    <font>
      <b/>
      <i/>
      <sz val="16"/>
      <color rgb="FFFF0000"/>
      <name val="Calibri"/>
      <family val="2"/>
      <charset val="162"/>
      <scheme val="minor"/>
    </font>
    <font>
      <sz val="9"/>
      <color indexed="81"/>
      <name val="Tahoma"/>
      <family val="2"/>
      <charset val="162"/>
    </font>
    <font>
      <b/>
      <sz val="9"/>
      <color indexed="81"/>
      <name val="Tahoma"/>
      <family val="2"/>
      <charset val="162"/>
    </font>
    <font>
      <b/>
      <i/>
      <sz val="11"/>
      <color rgb="FFFF0000"/>
      <name val="Calibri"/>
      <family val="2"/>
      <charset val="162"/>
      <scheme val="minor"/>
    </font>
    <font>
      <b/>
      <vertAlign val="superscript"/>
      <sz val="11"/>
      <color theme="0"/>
      <name val="Calibri"/>
      <family val="2"/>
      <charset val="162"/>
      <scheme val="minor"/>
    </font>
    <font>
      <b/>
      <vertAlign val="superscript"/>
      <sz val="12"/>
      <color theme="0"/>
      <name val="Calibri"/>
      <family val="2"/>
      <charset val="162"/>
      <scheme val="minor"/>
    </font>
    <font>
      <b/>
      <i/>
      <sz val="14"/>
      <color theme="1"/>
      <name val="Calibri"/>
      <family val="2"/>
      <charset val="162"/>
      <scheme val="minor"/>
    </font>
    <font>
      <sz val="11"/>
      <color rgb="FFFF0000"/>
      <name val="Calibri"/>
      <family val="2"/>
      <charset val="162"/>
      <scheme val="minor"/>
    </font>
    <font>
      <b/>
      <u/>
      <sz val="14"/>
      <color theme="0"/>
      <name val="Calibri"/>
      <family val="2"/>
      <charset val="162"/>
      <scheme val="minor"/>
    </font>
    <font>
      <b/>
      <sz val="14"/>
      <color theme="1"/>
      <name val="Calibri"/>
      <family val="2"/>
      <charset val="162"/>
      <scheme val="minor"/>
    </font>
    <font>
      <b/>
      <i/>
      <sz val="12"/>
      <color rgb="FFFF0000"/>
      <name val="Calibri"/>
      <family val="2"/>
      <charset val="162"/>
      <scheme val="minor"/>
    </font>
    <font>
      <sz val="10"/>
      <color theme="1"/>
      <name val="Calibri"/>
      <family val="2"/>
      <charset val="162"/>
      <scheme val="minor"/>
    </font>
    <font>
      <b/>
      <sz val="14"/>
      <color rgb="FFFF0000"/>
      <name val="Calibri"/>
      <family val="2"/>
      <charset val="162"/>
      <scheme val="minor"/>
    </font>
    <font>
      <b/>
      <sz val="11"/>
      <color rgb="FFFF0000"/>
      <name val="Calibri"/>
      <family val="2"/>
      <charset val="162"/>
      <scheme val="minor"/>
    </font>
    <font>
      <i/>
      <sz val="11"/>
      <color theme="1"/>
      <name val="Calibri"/>
      <family val="2"/>
      <charset val="162"/>
      <scheme val="minor"/>
    </font>
    <font>
      <i/>
      <vertAlign val="superscript"/>
      <sz val="11"/>
      <color theme="1"/>
      <name val="Calibri"/>
      <family val="2"/>
      <charset val="162"/>
      <scheme val="minor"/>
    </font>
    <font>
      <b/>
      <i/>
      <sz val="11"/>
      <color theme="1"/>
      <name val="Calibri"/>
      <family val="2"/>
      <charset val="162"/>
      <scheme val="minor"/>
    </font>
    <font>
      <b/>
      <sz val="16"/>
      <color rgb="FF000000"/>
      <name val="Calibri"/>
      <family val="2"/>
      <charset val="162"/>
    </font>
    <font>
      <b/>
      <u/>
      <sz val="12"/>
      <color theme="0"/>
      <name val="Calibri"/>
      <family val="2"/>
      <charset val="162"/>
      <scheme val="minor"/>
    </font>
  </fonts>
  <fills count="20">
    <fill>
      <patternFill patternType="none"/>
    </fill>
    <fill>
      <patternFill patternType="gray125"/>
    </fill>
    <fill>
      <patternFill patternType="solid">
        <fgColor theme="0" tint="-4.9989318521683403E-2"/>
        <bgColor indexed="64"/>
      </patternFill>
    </fill>
    <fill>
      <patternFill patternType="solid">
        <fgColor rgb="FFFFFF99"/>
        <bgColor indexed="64"/>
      </patternFill>
    </fill>
    <fill>
      <patternFill patternType="solid">
        <fgColor theme="0" tint="-0.499984740745262"/>
        <bgColor indexed="64"/>
      </patternFill>
    </fill>
    <fill>
      <patternFill patternType="solid">
        <fgColor rgb="FF00B0F0"/>
        <bgColor indexed="64"/>
      </patternFill>
    </fill>
    <fill>
      <patternFill patternType="solid">
        <fgColor rgb="FF00B050"/>
        <bgColor indexed="64"/>
      </patternFill>
    </fill>
    <fill>
      <patternFill patternType="solid">
        <fgColor rgb="FF0070C0"/>
        <bgColor indexed="64"/>
      </patternFill>
    </fill>
    <fill>
      <patternFill patternType="solid">
        <fgColor rgb="FF002060"/>
        <bgColor indexed="64"/>
      </patternFill>
    </fill>
    <fill>
      <patternFill patternType="solid">
        <fgColor rgb="FF92D050"/>
        <bgColor indexed="64"/>
      </patternFill>
    </fill>
    <fill>
      <patternFill patternType="solid">
        <fgColor rgb="FFFF0000"/>
        <bgColor indexed="64"/>
      </patternFill>
    </fill>
    <fill>
      <patternFill patternType="solid">
        <fgColor theme="0" tint="-0.14999847407452621"/>
        <bgColor indexed="64"/>
      </patternFill>
    </fill>
    <fill>
      <patternFill patternType="solid">
        <fgColor rgb="FFFFFFCC"/>
        <bgColor indexed="64"/>
      </patternFill>
    </fill>
    <fill>
      <patternFill patternType="solid">
        <fgColor theme="0"/>
        <bgColor indexed="64"/>
      </patternFill>
    </fill>
    <fill>
      <patternFill patternType="solid">
        <fgColor theme="4" tint="0.59999389629810485"/>
        <bgColor indexed="64"/>
      </patternFill>
    </fill>
    <fill>
      <patternFill patternType="solid">
        <fgColor rgb="FFFFC000"/>
        <bgColor indexed="64"/>
      </patternFill>
    </fill>
    <fill>
      <patternFill patternType="solid">
        <fgColor rgb="FFF9615D"/>
        <bgColor indexed="64"/>
      </patternFill>
    </fill>
    <fill>
      <patternFill patternType="solid">
        <fgColor theme="1" tint="0.34998626667073579"/>
        <bgColor indexed="64"/>
      </patternFill>
    </fill>
    <fill>
      <patternFill patternType="solid">
        <fgColor theme="5" tint="0.79998168889431442"/>
        <bgColor indexed="64"/>
      </patternFill>
    </fill>
    <fill>
      <patternFill patternType="solid">
        <fgColor theme="8" tint="0.79998168889431442"/>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bottom/>
      <diagonal/>
    </border>
    <border>
      <left/>
      <right/>
      <top style="medium">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right style="medium">
        <color indexed="64"/>
      </right>
      <top/>
      <bottom/>
      <diagonal/>
    </border>
    <border>
      <left/>
      <right style="thin">
        <color indexed="64"/>
      </right>
      <top/>
      <bottom/>
      <diagonal/>
    </border>
    <border>
      <left style="thin">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style="thin">
        <color indexed="64"/>
      </right>
      <top/>
      <bottom/>
      <diagonal/>
    </border>
  </borders>
  <cellStyleXfs count="2">
    <xf numFmtId="0" fontId="0" fillId="0" borderId="0"/>
    <xf numFmtId="0" fontId="10" fillId="0" borderId="0" applyNumberFormat="0" applyFill="0" applyBorder="0" applyAlignment="0" applyProtection="0"/>
  </cellStyleXfs>
  <cellXfs count="292">
    <xf numFmtId="0" fontId="0" fillId="0" borderId="0" xfId="0"/>
    <xf numFmtId="0" fontId="2" fillId="2" borderId="4"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9" xfId="0" applyFont="1" applyBorder="1" applyAlignment="1">
      <alignment horizontal="center" vertical="center" wrapText="1"/>
    </xf>
    <xf numFmtId="0" fontId="2" fillId="2" borderId="12"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0" borderId="17" xfId="0" applyFont="1" applyBorder="1" applyAlignment="1">
      <alignment horizontal="center" vertical="center" wrapText="1"/>
    </xf>
    <xf numFmtId="0" fontId="2" fillId="2" borderId="20" xfId="0" applyFont="1" applyFill="1" applyBorder="1" applyAlignment="1">
      <alignment horizontal="center" vertical="center" wrapText="1"/>
    </xf>
    <xf numFmtId="0" fontId="2" fillId="0" borderId="20" xfId="0" applyFont="1" applyBorder="1" applyAlignment="1">
      <alignment horizontal="center" vertical="center" wrapText="1"/>
    </xf>
    <xf numFmtId="0" fontId="2" fillId="11" borderId="22" xfId="0" applyFont="1" applyFill="1" applyBorder="1" applyAlignment="1">
      <alignment horizontal="center" vertical="center"/>
    </xf>
    <xf numFmtId="0" fontId="2" fillId="0" borderId="23" xfId="0" applyFont="1" applyBorder="1" applyAlignment="1">
      <alignment horizontal="center" vertical="center"/>
    </xf>
    <xf numFmtId="0" fontId="2" fillId="11" borderId="23" xfId="0" applyFont="1" applyFill="1" applyBorder="1" applyAlignment="1">
      <alignment horizontal="center" vertical="center"/>
    </xf>
    <xf numFmtId="0" fontId="2" fillId="0" borderId="24" xfId="0" applyFont="1" applyBorder="1" applyAlignment="1">
      <alignment horizontal="center" vertical="center"/>
    </xf>
    <xf numFmtId="0" fontId="7" fillId="4" borderId="27" xfId="0" applyFont="1" applyFill="1" applyBorder="1" applyAlignment="1">
      <alignment horizontal="center" vertical="center" wrapText="1"/>
    </xf>
    <xf numFmtId="0" fontId="7" fillId="4" borderId="28" xfId="0" applyFont="1" applyFill="1" applyBorder="1" applyAlignment="1">
      <alignment horizontal="center" vertical="center" wrapText="1"/>
    </xf>
    <xf numFmtId="0" fontId="7" fillId="6" borderId="0" xfId="0" applyFont="1" applyFill="1" applyBorder="1" applyAlignment="1">
      <alignment horizontal="center" vertical="center" wrapText="1"/>
    </xf>
    <xf numFmtId="0" fontId="7" fillId="6" borderId="29" xfId="0" applyFont="1" applyFill="1" applyBorder="1" applyAlignment="1">
      <alignment horizontal="center" vertical="center" wrapText="1"/>
    </xf>
    <xf numFmtId="0" fontId="7" fillId="6" borderId="30" xfId="0" applyFont="1" applyFill="1" applyBorder="1" applyAlignment="1">
      <alignment horizontal="center" vertical="center" wrapText="1"/>
    </xf>
    <xf numFmtId="0" fontId="7" fillId="7" borderId="0" xfId="0" applyFont="1" applyFill="1" applyBorder="1" applyAlignment="1">
      <alignment horizontal="center" vertical="center" wrapText="1"/>
    </xf>
    <xf numFmtId="0" fontId="7" fillId="5" borderId="29" xfId="0" applyFont="1" applyFill="1" applyBorder="1" applyAlignment="1">
      <alignment horizontal="center" vertical="center" wrapText="1"/>
    </xf>
    <xf numFmtId="0" fontId="7" fillId="5" borderId="30" xfId="0" applyFont="1" applyFill="1" applyBorder="1" applyAlignment="1">
      <alignment horizontal="center" vertical="center" wrapText="1"/>
    </xf>
    <xf numFmtId="0" fontId="7" fillId="8" borderId="29" xfId="0" applyFont="1" applyFill="1" applyBorder="1" applyAlignment="1">
      <alignment horizontal="center" vertical="center" wrapText="1"/>
    </xf>
    <xf numFmtId="0" fontId="7" fillId="8" borderId="30" xfId="0" applyFont="1" applyFill="1" applyBorder="1" applyAlignment="1">
      <alignment horizontal="center" vertical="center" wrapText="1"/>
    </xf>
    <xf numFmtId="0" fontId="7" fillId="4" borderId="29" xfId="0" applyFont="1" applyFill="1" applyBorder="1" applyAlignment="1">
      <alignment horizontal="center" vertical="center" wrapText="1"/>
    </xf>
    <xf numFmtId="0" fontId="7" fillId="4" borderId="30" xfId="0" applyFont="1" applyFill="1" applyBorder="1" applyAlignment="1">
      <alignment horizontal="center" vertical="center" wrapText="1"/>
    </xf>
    <xf numFmtId="0" fontId="7" fillId="7" borderId="29" xfId="0" applyFont="1" applyFill="1" applyBorder="1" applyAlignment="1">
      <alignment horizontal="center" vertical="center" wrapText="1"/>
    </xf>
    <xf numFmtId="0" fontId="7" fillId="7" borderId="30" xfId="0" applyFont="1" applyFill="1" applyBorder="1" applyAlignment="1">
      <alignment horizontal="center" vertical="center" wrapText="1"/>
    </xf>
    <xf numFmtId="0" fontId="5" fillId="10" borderId="17" xfId="0" applyFont="1" applyFill="1" applyBorder="1" applyAlignment="1">
      <alignment horizontal="center" vertical="center" wrapText="1"/>
    </xf>
    <xf numFmtId="0" fontId="2" fillId="11" borderId="12" xfId="0" applyFont="1" applyFill="1" applyBorder="1" applyAlignment="1">
      <alignment horizontal="center" vertical="center"/>
    </xf>
    <xf numFmtId="0" fontId="2" fillId="0" borderId="7" xfId="0" applyFont="1" applyBorder="1" applyAlignment="1">
      <alignment horizontal="center" vertical="center"/>
    </xf>
    <xf numFmtId="0" fontId="2" fillId="11" borderId="7" xfId="0" applyFont="1" applyFill="1" applyBorder="1" applyAlignment="1">
      <alignment horizontal="center" vertical="center"/>
    </xf>
    <xf numFmtId="0" fontId="2" fillId="0" borderId="9" xfId="0" applyFont="1" applyBorder="1" applyAlignment="1">
      <alignment horizontal="center" vertical="center"/>
    </xf>
    <xf numFmtId="0" fontId="1" fillId="13" borderId="0" xfId="0" applyFont="1" applyFill="1" applyBorder="1" applyAlignment="1">
      <alignment vertical="center" wrapText="1"/>
    </xf>
    <xf numFmtId="0" fontId="1" fillId="13" borderId="35" xfId="0" applyFont="1" applyFill="1" applyBorder="1" applyAlignment="1">
      <alignment vertical="center" wrapText="1"/>
    </xf>
    <xf numFmtId="0" fontId="3" fillId="0" borderId="0" xfId="0" applyFont="1" applyBorder="1"/>
    <xf numFmtId="0" fontId="3" fillId="0" borderId="0" xfId="0" applyFont="1" applyBorder="1" applyAlignment="1">
      <alignment wrapText="1"/>
    </xf>
    <xf numFmtId="164" fontId="2" fillId="0" borderId="11" xfId="0" applyNumberFormat="1" applyFont="1" applyBorder="1" applyAlignment="1">
      <alignment horizontal="center" vertical="center"/>
    </xf>
    <xf numFmtId="164" fontId="2" fillId="0" borderId="8" xfId="0" applyNumberFormat="1" applyFont="1" applyBorder="1" applyAlignment="1">
      <alignment horizontal="center" vertical="center"/>
    </xf>
    <xf numFmtId="164" fontId="2" fillId="0" borderId="13" xfId="0" applyNumberFormat="1" applyFont="1" applyBorder="1" applyAlignment="1">
      <alignment horizontal="center" vertical="center"/>
    </xf>
    <xf numFmtId="2" fontId="2" fillId="0" borderId="10" xfId="0" applyNumberFormat="1" applyFont="1" applyBorder="1" applyAlignment="1">
      <alignment horizontal="center" vertical="center"/>
    </xf>
    <xf numFmtId="2" fontId="2" fillId="0" borderId="1" xfId="0" applyNumberFormat="1" applyFont="1" applyBorder="1" applyAlignment="1">
      <alignment horizontal="center" vertical="center"/>
    </xf>
    <xf numFmtId="2" fontId="2" fillId="0" borderId="3" xfId="0" applyNumberFormat="1" applyFont="1" applyBorder="1" applyAlignment="1">
      <alignment horizontal="center" vertical="center"/>
    </xf>
    <xf numFmtId="0" fontId="11" fillId="14" borderId="17" xfId="1" applyFont="1" applyFill="1" applyBorder="1" applyAlignment="1">
      <alignment horizontal="center" vertical="center"/>
    </xf>
    <xf numFmtId="0" fontId="3" fillId="0" borderId="0" xfId="0" applyFont="1"/>
    <xf numFmtId="0" fontId="5" fillId="15" borderId="46" xfId="0" applyFont="1" applyFill="1" applyBorder="1" applyAlignment="1">
      <alignment horizontal="center" vertical="center" wrapText="1"/>
    </xf>
    <xf numFmtId="1" fontId="16" fillId="0" borderId="3" xfId="0" applyNumberFormat="1" applyFont="1" applyBorder="1" applyAlignment="1">
      <alignment horizontal="center" vertical="center"/>
    </xf>
    <xf numFmtId="1" fontId="16" fillId="0" borderId="1" xfId="0" applyNumberFormat="1" applyFont="1" applyBorder="1" applyAlignment="1">
      <alignment horizontal="center"/>
    </xf>
    <xf numFmtId="1" fontId="16" fillId="0" borderId="10" xfId="0" applyNumberFormat="1" applyFont="1" applyBorder="1" applyAlignment="1">
      <alignment horizontal="center"/>
    </xf>
    <xf numFmtId="3" fontId="16" fillId="0" borderId="3" xfId="0" applyNumberFormat="1" applyFont="1" applyBorder="1" applyAlignment="1">
      <alignment horizontal="center" vertical="center"/>
    </xf>
    <xf numFmtId="3" fontId="16" fillId="0" borderId="1" xfId="0" applyNumberFormat="1" applyFont="1" applyBorder="1" applyAlignment="1">
      <alignment horizontal="center" vertical="center"/>
    </xf>
    <xf numFmtId="3" fontId="16" fillId="0" borderId="10" xfId="0" applyNumberFormat="1" applyFont="1" applyBorder="1" applyAlignment="1">
      <alignment horizontal="center" vertical="center"/>
    </xf>
    <xf numFmtId="0" fontId="0" fillId="3" borderId="4" xfId="0" applyFont="1" applyFill="1" applyBorder="1" applyAlignment="1" applyProtection="1">
      <alignment horizontal="center" vertical="center"/>
      <protection locked="0"/>
    </xf>
    <xf numFmtId="0" fontId="0" fillId="3" borderId="6" xfId="0" applyFont="1" applyFill="1" applyBorder="1" applyAlignment="1" applyProtection="1">
      <alignment horizontal="center" vertical="center"/>
      <protection locked="0"/>
    </xf>
    <xf numFmtId="0" fontId="0" fillId="12" borderId="7" xfId="0" applyFont="1" applyFill="1" applyBorder="1" applyAlignment="1" applyProtection="1">
      <alignment horizontal="center" vertical="center"/>
      <protection locked="0"/>
    </xf>
    <xf numFmtId="0" fontId="0" fillId="12" borderId="8" xfId="0" applyFont="1" applyFill="1" applyBorder="1" applyAlignment="1" applyProtection="1">
      <alignment horizontal="center" vertical="center"/>
      <protection locked="0"/>
    </xf>
    <xf numFmtId="0" fontId="0" fillId="3" borderId="7" xfId="0" applyFont="1" applyFill="1" applyBorder="1" applyAlignment="1" applyProtection="1">
      <alignment horizontal="center" vertical="center"/>
      <protection locked="0"/>
    </xf>
    <xf numFmtId="0" fontId="0" fillId="3" borderId="8" xfId="0" applyFont="1" applyFill="1" applyBorder="1" applyAlignment="1" applyProtection="1">
      <alignment horizontal="center" vertical="center"/>
      <protection locked="0"/>
    </xf>
    <xf numFmtId="0" fontId="0" fillId="12" borderId="9" xfId="0" applyFont="1" applyFill="1" applyBorder="1" applyAlignment="1" applyProtection="1">
      <alignment horizontal="center" vertical="center"/>
      <protection locked="0"/>
    </xf>
    <xf numFmtId="0" fontId="0" fillId="12" borderId="11" xfId="0" applyFont="1" applyFill="1" applyBorder="1" applyAlignment="1" applyProtection="1">
      <alignment horizontal="center" vertical="center"/>
      <protection locked="0"/>
    </xf>
    <xf numFmtId="0" fontId="4" fillId="3" borderId="5" xfId="0" applyFont="1" applyFill="1" applyBorder="1" applyAlignment="1" applyProtection="1">
      <alignment horizontal="center" vertical="center" wrapText="1"/>
      <protection locked="0"/>
    </xf>
    <xf numFmtId="164" fontId="4" fillId="3" borderId="6" xfId="0" applyNumberFormat="1" applyFont="1" applyFill="1" applyBorder="1" applyAlignment="1" applyProtection="1">
      <alignment horizontal="center" vertical="center" wrapText="1"/>
      <protection locked="0"/>
    </xf>
    <xf numFmtId="0" fontId="4" fillId="3" borderId="1" xfId="0" applyFont="1" applyFill="1" applyBorder="1" applyAlignment="1" applyProtection="1">
      <alignment horizontal="center" vertical="center" wrapText="1"/>
      <protection locked="0"/>
    </xf>
    <xf numFmtId="164" fontId="4" fillId="3" borderId="8" xfId="0" applyNumberFormat="1" applyFont="1" applyFill="1" applyBorder="1" applyAlignment="1" applyProtection="1">
      <alignment horizontal="center" vertical="center" wrapText="1"/>
      <protection locked="0"/>
    </xf>
    <xf numFmtId="0" fontId="4" fillId="3" borderId="10" xfId="0" applyFont="1" applyFill="1" applyBorder="1" applyAlignment="1" applyProtection="1">
      <alignment horizontal="center" vertical="center" wrapText="1"/>
      <protection locked="0"/>
    </xf>
    <xf numFmtId="164" fontId="4" fillId="3" borderId="11" xfId="0" applyNumberFormat="1" applyFont="1" applyFill="1" applyBorder="1" applyAlignment="1" applyProtection="1">
      <alignment horizontal="center" vertical="center" wrapText="1"/>
      <protection locked="0"/>
    </xf>
    <xf numFmtId="0" fontId="4" fillId="3" borderId="3" xfId="0" applyFont="1" applyFill="1" applyBorder="1" applyAlignment="1" applyProtection="1">
      <alignment horizontal="center" vertical="center" wrapText="1"/>
      <protection locked="0"/>
    </xf>
    <xf numFmtId="164" fontId="4" fillId="3" borderId="13" xfId="0" applyNumberFormat="1" applyFont="1" applyFill="1" applyBorder="1" applyAlignment="1" applyProtection="1">
      <alignment horizontal="center" vertical="center" wrapText="1"/>
      <protection locked="0"/>
    </xf>
    <xf numFmtId="0" fontId="4" fillId="3" borderId="15" xfId="0" applyFont="1" applyFill="1" applyBorder="1" applyAlignment="1" applyProtection="1">
      <alignment horizontal="center" vertical="center" wrapText="1"/>
      <protection locked="0"/>
    </xf>
    <xf numFmtId="164" fontId="4" fillId="3" borderId="16" xfId="0" applyNumberFormat="1" applyFont="1" applyFill="1" applyBorder="1" applyAlignment="1" applyProtection="1">
      <alignment horizontal="center" vertical="center" wrapText="1"/>
      <protection locked="0"/>
    </xf>
    <xf numFmtId="0" fontId="4" fillId="3" borderId="18" xfId="0" applyFont="1" applyFill="1" applyBorder="1" applyAlignment="1" applyProtection="1">
      <alignment horizontal="center" vertical="center" wrapText="1"/>
      <protection locked="0"/>
    </xf>
    <xf numFmtId="164" fontId="4" fillId="3" borderId="19" xfId="0" applyNumberFormat="1" applyFont="1" applyFill="1" applyBorder="1" applyAlignment="1" applyProtection="1">
      <alignment horizontal="center" vertical="center" wrapText="1"/>
      <protection locked="0"/>
    </xf>
    <xf numFmtId="0" fontId="4" fillId="3" borderId="2" xfId="0" applyFont="1" applyFill="1" applyBorder="1" applyAlignment="1" applyProtection="1">
      <alignment horizontal="center" vertical="center" wrapText="1"/>
      <protection locked="0"/>
    </xf>
    <xf numFmtId="164" fontId="4" fillId="3" borderId="21" xfId="0" applyNumberFormat="1" applyFont="1" applyFill="1" applyBorder="1" applyAlignment="1" applyProtection="1">
      <alignment horizontal="center" vertical="center" wrapText="1"/>
      <protection locked="0"/>
    </xf>
    <xf numFmtId="0" fontId="4" fillId="3" borderId="10" xfId="0" applyFont="1" applyFill="1" applyBorder="1" applyAlignment="1" applyProtection="1">
      <alignment horizontal="center" vertical="center"/>
      <protection locked="0"/>
    </xf>
    <xf numFmtId="164" fontId="4" fillId="3" borderId="11" xfId="0" applyNumberFormat="1" applyFont="1" applyFill="1" applyBorder="1" applyProtection="1">
      <protection locked="0"/>
    </xf>
    <xf numFmtId="0" fontId="12" fillId="0" borderId="23" xfId="0" applyFont="1" applyBorder="1" applyAlignment="1">
      <alignment horizontal="center" vertical="center"/>
    </xf>
    <xf numFmtId="0" fontId="12" fillId="0" borderId="24" xfId="0" applyFont="1" applyBorder="1" applyAlignment="1">
      <alignment horizontal="center" vertical="center"/>
    </xf>
    <xf numFmtId="0" fontId="12" fillId="0" borderId="49" xfId="0" applyFont="1" applyBorder="1" applyAlignment="1">
      <alignment horizontal="center" vertical="center"/>
    </xf>
    <xf numFmtId="0" fontId="6" fillId="6" borderId="46" xfId="0" applyFont="1" applyFill="1" applyBorder="1" applyAlignment="1">
      <alignment horizontal="center" vertical="center"/>
    </xf>
    <xf numFmtId="0" fontId="9" fillId="17" borderId="2" xfId="0" applyFont="1" applyFill="1" applyBorder="1" applyAlignment="1">
      <alignment horizontal="center" vertical="center"/>
    </xf>
    <xf numFmtId="0" fontId="0" fillId="0" borderId="0" xfId="0" applyFont="1"/>
    <xf numFmtId="0" fontId="0" fillId="0" borderId="0" xfId="0" applyFont="1" applyAlignment="1"/>
    <xf numFmtId="0" fontId="0" fillId="0" borderId="3" xfId="0" applyFont="1" applyBorder="1" applyAlignment="1">
      <alignment horizontal="center" vertical="center"/>
    </xf>
    <xf numFmtId="0" fontId="20" fillId="0" borderId="0" xfId="0" applyFont="1"/>
    <xf numFmtId="0" fontId="25" fillId="0" borderId="0" xfId="0" applyFont="1"/>
    <xf numFmtId="0" fontId="24" fillId="0" borderId="22" xfId="0" applyFont="1" applyBorder="1" applyAlignment="1">
      <alignment horizontal="center" vertical="center"/>
    </xf>
    <xf numFmtId="0" fontId="24" fillId="0" borderId="23" xfId="0" applyFont="1" applyBorder="1" applyAlignment="1">
      <alignment horizontal="center" vertical="center"/>
    </xf>
    <xf numFmtId="0" fontId="24" fillId="0" borderId="24" xfId="0" applyFont="1" applyBorder="1" applyAlignment="1">
      <alignment horizontal="center" vertical="center"/>
    </xf>
    <xf numFmtId="0" fontId="2" fillId="0" borderId="22" xfId="0" applyFont="1" applyBorder="1"/>
    <xf numFmtId="0" fontId="2" fillId="0" borderId="23" xfId="0" applyFont="1" applyBorder="1"/>
    <xf numFmtId="0" fontId="2" fillId="0" borderId="24" xfId="0" applyFont="1" applyBorder="1"/>
    <xf numFmtId="0" fontId="24" fillId="0" borderId="53" xfId="0" applyFont="1" applyBorder="1" applyAlignment="1">
      <alignment horizontal="center" vertical="center"/>
    </xf>
    <xf numFmtId="0" fontId="24" fillId="0" borderId="54" xfId="0" applyFont="1" applyBorder="1" applyAlignment="1">
      <alignment horizontal="center" vertical="center"/>
    </xf>
    <xf numFmtId="0" fontId="24" fillId="0" borderId="55" xfId="0" applyFont="1" applyBorder="1" applyAlignment="1">
      <alignment horizontal="center" vertical="center"/>
    </xf>
    <xf numFmtId="0" fontId="24" fillId="0" borderId="40" xfId="0" applyFont="1" applyBorder="1" applyAlignment="1">
      <alignment horizontal="center" vertical="center"/>
    </xf>
    <xf numFmtId="0" fontId="24" fillId="0" borderId="56" xfId="0" applyFont="1" applyBorder="1" applyAlignment="1">
      <alignment horizontal="center" vertical="center"/>
    </xf>
    <xf numFmtId="0" fontId="24" fillId="0" borderId="57" xfId="0" applyFont="1" applyBorder="1" applyAlignment="1">
      <alignment horizontal="center" vertical="center"/>
    </xf>
    <xf numFmtId="0" fontId="2" fillId="0" borderId="0" xfId="0" applyFont="1" applyBorder="1" applyAlignment="1" applyProtection="1">
      <protection locked="0"/>
    </xf>
    <xf numFmtId="0" fontId="2" fillId="0" borderId="53" xfId="0" applyFont="1" applyBorder="1" applyAlignment="1">
      <alignment horizontal="center" vertical="center" wrapText="1"/>
    </xf>
    <xf numFmtId="0" fontId="2" fillId="0" borderId="54" xfId="0" applyFont="1" applyBorder="1" applyAlignment="1">
      <alignment horizontal="center" vertical="center" wrapText="1"/>
    </xf>
    <xf numFmtId="0" fontId="2" fillId="0" borderId="55" xfId="0" applyFont="1" applyBorder="1" applyAlignment="1">
      <alignment horizontal="center" vertical="center" wrapText="1"/>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40" xfId="0" applyFont="1" applyBorder="1" applyAlignment="1">
      <alignment horizontal="center" vertical="center"/>
    </xf>
    <xf numFmtId="0" fontId="0" fillId="0" borderId="56"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0" fillId="0" borderId="0" xfId="0" applyBorder="1"/>
    <xf numFmtId="0" fontId="2" fillId="0" borderId="18" xfId="0" applyFont="1" applyBorder="1" applyAlignment="1">
      <alignment horizontal="center" vertical="center"/>
    </xf>
    <xf numFmtId="0" fontId="2" fillId="0" borderId="29"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46" xfId="0" applyFont="1" applyBorder="1" applyAlignment="1">
      <alignment horizontal="center" vertical="center"/>
    </xf>
    <xf numFmtId="0" fontId="2" fillId="0" borderId="31" xfId="0" applyFont="1" applyBorder="1" applyAlignment="1">
      <alignment horizontal="center" vertical="center"/>
    </xf>
    <xf numFmtId="0" fontId="2" fillId="0" borderId="37" xfId="0" applyFont="1" applyBorder="1" applyAlignment="1">
      <alignment horizontal="center" vertical="center"/>
    </xf>
    <xf numFmtId="164" fontId="29" fillId="0" borderId="54" xfId="0" applyNumberFormat="1" applyFont="1" applyBorder="1" applyAlignment="1">
      <alignment horizontal="center" vertical="center"/>
    </xf>
    <xf numFmtId="164" fontId="29" fillId="0" borderId="23" xfId="0" applyNumberFormat="1" applyFont="1" applyBorder="1" applyAlignment="1">
      <alignment horizontal="center" vertical="center"/>
    </xf>
    <xf numFmtId="164" fontId="29" fillId="0" borderId="56" xfId="0" applyNumberFormat="1" applyFont="1" applyBorder="1" applyAlignment="1">
      <alignment horizontal="center" vertical="center"/>
    </xf>
    <xf numFmtId="164" fontId="29" fillId="0" borderId="59" xfId="0" applyNumberFormat="1" applyFont="1" applyBorder="1" applyAlignment="1">
      <alignment horizontal="center" vertical="center"/>
    </xf>
    <xf numFmtId="164" fontId="29" fillId="0" borderId="55" xfId="0" applyNumberFormat="1" applyFont="1" applyBorder="1" applyAlignment="1">
      <alignment horizontal="center" vertical="center"/>
    </xf>
    <xf numFmtId="164" fontId="29" fillId="0" borderId="24" xfId="0" applyNumberFormat="1" applyFont="1" applyBorder="1" applyAlignment="1">
      <alignment horizontal="center" vertical="center"/>
    </xf>
    <xf numFmtId="164" fontId="29" fillId="0" borderId="57" xfId="0" applyNumberFormat="1" applyFont="1" applyBorder="1" applyAlignment="1">
      <alignment horizontal="center" vertical="center"/>
    </xf>
    <xf numFmtId="164" fontId="29" fillId="0" borderId="60" xfId="0" applyNumberFormat="1" applyFont="1" applyBorder="1" applyAlignment="1">
      <alignment horizontal="center" vertical="center"/>
    </xf>
    <xf numFmtId="0" fontId="20" fillId="0" borderId="0" xfId="0" applyFont="1" applyProtection="1">
      <protection locked="0"/>
    </xf>
    <xf numFmtId="0" fontId="7" fillId="0" borderId="0" xfId="0" applyFont="1" applyFill="1" applyBorder="1" applyAlignment="1">
      <alignment horizontal="center" vertical="center" wrapText="1"/>
    </xf>
    <xf numFmtId="0" fontId="3" fillId="0" borderId="0" xfId="0" applyFont="1" applyFill="1" applyBorder="1"/>
    <xf numFmtId="0" fontId="1" fillId="0" borderId="0" xfId="0" applyFont="1" applyFill="1" applyBorder="1" applyAlignment="1">
      <alignment horizontal="center" vertical="center"/>
    </xf>
    <xf numFmtId="0" fontId="12" fillId="19" borderId="25" xfId="0" applyFont="1" applyFill="1" applyBorder="1" applyAlignment="1">
      <alignment horizontal="left" vertical="top" wrapText="1"/>
    </xf>
    <xf numFmtId="0" fontId="0" fillId="19" borderId="36" xfId="0" applyFill="1" applyBorder="1" applyAlignment="1">
      <alignment horizontal="left" vertical="top" wrapText="1"/>
    </xf>
    <xf numFmtId="0" fontId="0" fillId="19" borderId="26" xfId="0" applyFill="1" applyBorder="1" applyAlignment="1">
      <alignment horizontal="left" vertical="top" wrapText="1"/>
    </xf>
    <xf numFmtId="0" fontId="0" fillId="19" borderId="35" xfId="0" applyFill="1" applyBorder="1" applyAlignment="1">
      <alignment horizontal="left" vertical="top" wrapText="1"/>
    </xf>
    <xf numFmtId="0" fontId="0" fillId="19" borderId="0" xfId="0" applyFill="1" applyBorder="1" applyAlignment="1">
      <alignment horizontal="left" vertical="top" wrapText="1"/>
    </xf>
    <xf numFmtId="0" fontId="0" fillId="19" borderId="50" xfId="0" applyFill="1" applyBorder="1" applyAlignment="1">
      <alignment horizontal="left" vertical="top" wrapText="1"/>
    </xf>
    <xf numFmtId="0" fontId="0" fillId="19" borderId="27" xfId="0" applyFill="1" applyBorder="1" applyAlignment="1">
      <alignment horizontal="left" vertical="top" wrapText="1"/>
    </xf>
    <xf numFmtId="0" fontId="0" fillId="19" borderId="34" xfId="0" applyFill="1" applyBorder="1" applyAlignment="1">
      <alignment horizontal="left" vertical="top" wrapText="1"/>
    </xf>
    <xf numFmtId="0" fontId="0" fillId="19" borderId="28" xfId="0" applyFill="1" applyBorder="1" applyAlignment="1">
      <alignment horizontal="left" vertical="top" wrapText="1"/>
    </xf>
    <xf numFmtId="0" fontId="31" fillId="8" borderId="29" xfId="1" applyFont="1" applyFill="1" applyBorder="1" applyAlignment="1">
      <alignment horizontal="center"/>
    </xf>
    <xf numFmtId="0" fontId="31" fillId="8" borderId="31" xfId="1" applyFont="1" applyFill="1" applyBorder="1" applyAlignment="1">
      <alignment horizontal="center"/>
    </xf>
    <xf numFmtId="0" fontId="31" fillId="8" borderId="30" xfId="1" applyFont="1" applyFill="1" applyBorder="1" applyAlignment="1">
      <alignment horizontal="center"/>
    </xf>
    <xf numFmtId="0" fontId="23" fillId="18" borderId="29" xfId="0" applyFont="1" applyFill="1" applyBorder="1" applyAlignment="1">
      <alignment horizontal="right"/>
    </xf>
    <xf numFmtId="0" fontId="23" fillId="18" borderId="31" xfId="0" applyFont="1" applyFill="1" applyBorder="1" applyAlignment="1">
      <alignment horizontal="right"/>
    </xf>
    <xf numFmtId="0" fontId="23" fillId="18" borderId="30" xfId="0" applyFont="1" applyFill="1" applyBorder="1" applyAlignment="1">
      <alignment horizontal="right"/>
    </xf>
    <xf numFmtId="0" fontId="9" fillId="7" borderId="25" xfId="0" applyFont="1" applyFill="1" applyBorder="1" applyAlignment="1">
      <alignment horizontal="center" vertical="center"/>
    </xf>
    <xf numFmtId="0" fontId="9" fillId="7" borderId="36" xfId="0" applyFont="1" applyFill="1" applyBorder="1" applyAlignment="1">
      <alignment horizontal="center" vertical="center"/>
    </xf>
    <xf numFmtId="0" fontId="9" fillId="7" borderId="26" xfId="0" applyFont="1" applyFill="1" applyBorder="1" applyAlignment="1">
      <alignment horizontal="center" vertical="center"/>
    </xf>
    <xf numFmtId="0" fontId="9" fillId="7" borderId="35" xfId="0" applyFont="1" applyFill="1" applyBorder="1" applyAlignment="1">
      <alignment horizontal="center" vertical="center"/>
    </xf>
    <xf numFmtId="0" fontId="9" fillId="7" borderId="0" xfId="0" applyFont="1" applyFill="1" applyBorder="1" applyAlignment="1">
      <alignment horizontal="center" vertical="center"/>
    </xf>
    <xf numFmtId="0" fontId="9" fillId="7" borderId="50" xfId="0" applyFont="1" applyFill="1" applyBorder="1" applyAlignment="1">
      <alignment horizontal="center" vertical="center"/>
    </xf>
    <xf numFmtId="0" fontId="9" fillId="7" borderId="27" xfId="0" applyFont="1" applyFill="1" applyBorder="1" applyAlignment="1">
      <alignment horizontal="center" vertical="center"/>
    </xf>
    <xf numFmtId="0" fontId="9" fillId="7" borderId="34" xfId="0" applyFont="1" applyFill="1" applyBorder="1" applyAlignment="1">
      <alignment horizontal="center" vertical="center"/>
    </xf>
    <xf numFmtId="0" fontId="9" fillId="7" borderId="28" xfId="0" applyFont="1" applyFill="1" applyBorder="1" applyAlignment="1">
      <alignment horizontal="center" vertical="center"/>
    </xf>
    <xf numFmtId="0" fontId="21" fillId="4" borderId="17" xfId="1" applyFont="1" applyFill="1" applyBorder="1" applyAlignment="1">
      <alignment horizontal="center"/>
    </xf>
    <xf numFmtId="0" fontId="6" fillId="4" borderId="18" xfId="0" applyFont="1" applyFill="1" applyBorder="1" applyAlignment="1">
      <alignment horizontal="center"/>
    </xf>
    <xf numFmtId="0" fontId="6" fillId="4" borderId="19" xfId="0" applyFont="1" applyFill="1" applyBorder="1" applyAlignment="1">
      <alignment horizontal="center"/>
    </xf>
    <xf numFmtId="0" fontId="21" fillId="6" borderId="17" xfId="1" applyFont="1" applyFill="1" applyBorder="1" applyAlignment="1">
      <alignment horizontal="center"/>
    </xf>
    <xf numFmtId="0" fontId="6" fillId="6" borderId="18" xfId="0" applyFont="1" applyFill="1" applyBorder="1" applyAlignment="1">
      <alignment horizontal="center"/>
    </xf>
    <xf numFmtId="0" fontId="6" fillId="6" borderId="19" xfId="0" applyFont="1" applyFill="1" applyBorder="1" applyAlignment="1">
      <alignment horizontal="center"/>
    </xf>
    <xf numFmtId="0" fontId="22" fillId="3" borderId="29" xfId="0" applyFont="1" applyFill="1" applyBorder="1" applyAlignment="1">
      <alignment horizontal="center"/>
    </xf>
    <xf numFmtId="0" fontId="22" fillId="3" borderId="31" xfId="0" applyFont="1" applyFill="1" applyBorder="1" applyAlignment="1">
      <alignment horizontal="center"/>
    </xf>
    <xf numFmtId="0" fontId="22" fillId="3" borderId="30" xfId="0" applyFont="1" applyFill="1" applyBorder="1" applyAlignment="1">
      <alignment horizontal="center"/>
    </xf>
    <xf numFmtId="0" fontId="1" fillId="13" borderId="0" xfId="0" applyFont="1" applyFill="1" applyBorder="1" applyAlignment="1">
      <alignment horizontal="center" vertical="center"/>
    </xf>
    <xf numFmtId="0" fontId="6" fillId="7" borderId="29" xfId="0" applyFont="1" applyFill="1" applyBorder="1" applyAlignment="1">
      <alignment horizontal="center" vertical="center" wrapText="1"/>
    </xf>
    <xf numFmtId="0" fontId="6" fillId="7" borderId="31" xfId="0" applyFont="1" applyFill="1" applyBorder="1" applyAlignment="1">
      <alignment horizontal="center" vertical="center" wrapText="1"/>
    </xf>
    <xf numFmtId="0" fontId="6" fillId="7" borderId="30" xfId="0" applyFont="1" applyFill="1" applyBorder="1" applyAlignment="1">
      <alignment horizontal="center" vertical="center" wrapText="1"/>
    </xf>
    <xf numFmtId="0" fontId="6" fillId="5" borderId="29" xfId="0" applyFont="1" applyFill="1" applyBorder="1" applyAlignment="1">
      <alignment horizontal="center" vertical="center" wrapText="1"/>
    </xf>
    <xf numFmtId="0" fontId="6" fillId="5" borderId="31" xfId="0" applyFont="1" applyFill="1" applyBorder="1" applyAlignment="1">
      <alignment horizontal="center" vertical="center" wrapText="1"/>
    </xf>
    <xf numFmtId="0" fontId="6" fillId="5" borderId="30" xfId="0" applyFont="1" applyFill="1" applyBorder="1" applyAlignment="1">
      <alignment horizontal="center" vertical="center" wrapText="1"/>
    </xf>
    <xf numFmtId="0" fontId="6" fillId="9" borderId="29" xfId="0" applyFont="1" applyFill="1" applyBorder="1" applyAlignment="1">
      <alignment horizontal="center" vertical="center" wrapText="1"/>
    </xf>
    <xf numFmtId="0" fontId="6" fillId="9" borderId="31" xfId="0" applyFont="1" applyFill="1" applyBorder="1" applyAlignment="1">
      <alignment horizontal="center" vertical="center" wrapText="1"/>
    </xf>
    <xf numFmtId="0" fontId="6" fillId="9" borderId="30" xfId="0" applyFont="1" applyFill="1" applyBorder="1" applyAlignment="1">
      <alignment horizontal="center" vertical="center" wrapText="1"/>
    </xf>
    <xf numFmtId="0" fontId="6" fillId="9" borderId="29" xfId="0" applyFont="1" applyFill="1" applyBorder="1" applyAlignment="1">
      <alignment horizontal="center" wrapText="1"/>
    </xf>
    <xf numFmtId="0" fontId="6" fillId="9" borderId="31" xfId="0" applyFont="1" applyFill="1" applyBorder="1" applyAlignment="1">
      <alignment horizontal="center" wrapText="1"/>
    </xf>
    <xf numFmtId="0" fontId="6" fillId="9" borderId="30" xfId="0" applyFont="1" applyFill="1" applyBorder="1" applyAlignment="1">
      <alignment horizontal="center" wrapText="1"/>
    </xf>
    <xf numFmtId="0" fontId="8" fillId="13" borderId="25" xfId="0" applyFont="1" applyFill="1" applyBorder="1" applyAlignment="1">
      <alignment horizontal="center" vertical="center" wrapText="1"/>
    </xf>
    <xf numFmtId="0" fontId="8" fillId="13" borderId="36" xfId="0" applyFont="1" applyFill="1" applyBorder="1" applyAlignment="1">
      <alignment horizontal="center" vertical="center" wrapText="1"/>
    </xf>
    <xf numFmtId="0" fontId="8" fillId="13" borderId="27" xfId="0" applyFont="1" applyFill="1" applyBorder="1" applyAlignment="1">
      <alignment horizontal="center" vertical="center" wrapText="1"/>
    </xf>
    <xf numFmtId="0" fontId="8" fillId="13" borderId="34" xfId="0" applyFont="1" applyFill="1" applyBorder="1" applyAlignment="1">
      <alignment horizontal="center" vertical="center" wrapText="1"/>
    </xf>
    <xf numFmtId="164" fontId="8" fillId="13" borderId="26" xfId="0" applyNumberFormat="1" applyFont="1" applyFill="1" applyBorder="1" applyAlignment="1">
      <alignment horizontal="center" vertical="center" wrapText="1"/>
    </xf>
    <xf numFmtId="164" fontId="8" fillId="13" borderId="28" xfId="0" applyNumberFormat="1" applyFont="1" applyFill="1" applyBorder="1" applyAlignment="1">
      <alignment horizontal="center" vertical="center" wrapText="1"/>
    </xf>
    <xf numFmtId="0" fontId="4" fillId="13" borderId="25" xfId="0" applyFont="1" applyFill="1" applyBorder="1" applyAlignment="1">
      <alignment horizontal="center" vertical="center" wrapText="1"/>
    </xf>
    <xf numFmtId="0" fontId="4" fillId="13" borderId="36" xfId="0" applyFont="1" applyFill="1" applyBorder="1" applyAlignment="1">
      <alignment horizontal="center" vertical="center" wrapText="1"/>
    </xf>
    <xf numFmtId="0" fontId="4" fillId="13" borderId="27" xfId="0" applyFont="1" applyFill="1" applyBorder="1" applyAlignment="1">
      <alignment horizontal="center" vertical="center" wrapText="1"/>
    </xf>
    <xf numFmtId="0" fontId="4" fillId="13" borderId="34" xfId="0" applyFont="1" applyFill="1" applyBorder="1" applyAlignment="1">
      <alignment horizontal="center" vertical="center" wrapText="1"/>
    </xf>
    <xf numFmtId="164" fontId="4" fillId="13" borderId="26" xfId="0" applyNumberFormat="1" applyFont="1" applyFill="1" applyBorder="1" applyAlignment="1">
      <alignment horizontal="center" vertical="center" wrapText="1"/>
    </xf>
    <xf numFmtId="164" fontId="4" fillId="13" borderId="28" xfId="0" applyNumberFormat="1" applyFont="1" applyFill="1" applyBorder="1" applyAlignment="1">
      <alignment horizontal="center" vertical="center" wrapText="1"/>
    </xf>
    <xf numFmtId="0" fontId="6" fillId="6" borderId="29" xfId="0" applyFont="1" applyFill="1" applyBorder="1" applyAlignment="1">
      <alignment horizontal="center" vertical="center" wrapText="1"/>
    </xf>
    <xf numFmtId="0" fontId="6" fillId="6" borderId="31" xfId="0" applyFont="1" applyFill="1" applyBorder="1" applyAlignment="1">
      <alignment horizontal="center" vertical="center" wrapText="1"/>
    </xf>
    <xf numFmtId="0" fontId="6" fillId="6" borderId="30" xfId="0" applyFont="1" applyFill="1" applyBorder="1" applyAlignment="1">
      <alignment horizontal="center" vertical="center" wrapText="1"/>
    </xf>
    <xf numFmtId="0" fontId="5" fillId="15" borderId="32" xfId="0" applyFont="1" applyFill="1" applyBorder="1" applyAlignment="1">
      <alignment horizontal="center" vertical="center" wrapText="1"/>
    </xf>
    <xf numFmtId="0" fontId="5" fillId="15" borderId="33" xfId="0" applyFont="1" applyFill="1" applyBorder="1" applyAlignment="1">
      <alignment horizontal="center" vertical="center" wrapText="1"/>
    </xf>
    <xf numFmtId="0" fontId="5" fillId="10" borderId="38" xfId="0" applyFont="1" applyFill="1" applyBorder="1" applyAlignment="1">
      <alignment horizontal="center" vertical="center" wrapText="1"/>
    </xf>
    <xf numFmtId="0" fontId="5" fillId="10" borderId="19" xfId="0" applyFont="1" applyFill="1" applyBorder="1" applyAlignment="1">
      <alignment horizontal="center" vertical="center" wrapText="1"/>
    </xf>
    <xf numFmtId="0" fontId="6" fillId="5" borderId="29" xfId="0" applyFont="1" applyFill="1" applyBorder="1" applyAlignment="1">
      <alignment horizontal="center" wrapText="1"/>
    </xf>
    <xf numFmtId="0" fontId="6" fillId="5" borderId="31" xfId="0" applyFont="1" applyFill="1" applyBorder="1" applyAlignment="1">
      <alignment horizontal="center" wrapText="1"/>
    </xf>
    <xf numFmtId="0" fontId="6" fillId="5" borderId="30" xfId="0" applyFont="1" applyFill="1" applyBorder="1" applyAlignment="1">
      <alignment horizontal="center" wrapText="1"/>
    </xf>
    <xf numFmtId="0" fontId="2" fillId="12" borderId="10" xfId="0" applyFont="1" applyFill="1" applyBorder="1" applyAlignment="1" applyProtection="1">
      <alignment horizontal="center" vertical="center"/>
      <protection locked="0"/>
    </xf>
    <xf numFmtId="0" fontId="2" fillId="12" borderId="1" xfId="0" applyFont="1" applyFill="1" applyBorder="1" applyAlignment="1" applyProtection="1">
      <alignment horizontal="center" vertical="center"/>
      <protection locked="0"/>
    </xf>
    <xf numFmtId="0" fontId="2" fillId="3" borderId="1" xfId="0" applyFont="1" applyFill="1" applyBorder="1" applyAlignment="1" applyProtection="1">
      <alignment horizontal="center" vertical="center"/>
      <protection locked="0"/>
    </xf>
    <xf numFmtId="0" fontId="2" fillId="0" borderId="1" xfId="0" applyFont="1" applyBorder="1" applyAlignment="1">
      <alignment horizontal="center" vertical="center"/>
    </xf>
    <xf numFmtId="0" fontId="2" fillId="0" borderId="10" xfId="0" applyFont="1" applyBorder="1" applyAlignment="1">
      <alignment horizontal="center" vertical="center"/>
    </xf>
    <xf numFmtId="0" fontId="1" fillId="6" borderId="17" xfId="0" applyFont="1" applyFill="1" applyBorder="1" applyAlignment="1">
      <alignment horizontal="center" vertical="center" wrapText="1"/>
    </xf>
    <xf numFmtId="0" fontId="1" fillId="6" borderId="19" xfId="0" applyFont="1" applyFill="1" applyBorder="1" applyAlignment="1">
      <alignment horizontal="center" vertical="center" wrapText="1"/>
    </xf>
    <xf numFmtId="0" fontId="1" fillId="7" borderId="38" xfId="0" applyFont="1" applyFill="1" applyBorder="1" applyAlignment="1">
      <alignment horizontal="center" vertical="center" wrapText="1"/>
    </xf>
    <xf numFmtId="0" fontId="1" fillId="7" borderId="37" xfId="0" applyFont="1" applyFill="1" applyBorder="1" applyAlignment="1">
      <alignment horizontal="center" vertical="center" wrapText="1"/>
    </xf>
    <xf numFmtId="0" fontId="1" fillId="5" borderId="17" xfId="0" applyFont="1" applyFill="1" applyBorder="1" applyAlignment="1">
      <alignment horizontal="center" vertical="center" wrapText="1"/>
    </xf>
    <xf numFmtId="0" fontId="1" fillId="5" borderId="19" xfId="0" applyFont="1" applyFill="1" applyBorder="1" applyAlignment="1">
      <alignment horizontal="center" vertical="center" wrapText="1"/>
    </xf>
    <xf numFmtId="0" fontId="1" fillId="8" borderId="38" xfId="0" applyFont="1" applyFill="1" applyBorder="1" applyAlignment="1">
      <alignment horizontal="center" vertical="center" wrapText="1"/>
    </xf>
    <xf numFmtId="0" fontId="1" fillId="8" borderId="37" xfId="0" applyFont="1" applyFill="1" applyBorder="1" applyAlignment="1">
      <alignment horizontal="center" vertical="center" wrapText="1"/>
    </xf>
    <xf numFmtId="0" fontId="2" fillId="3" borderId="3" xfId="0" applyFont="1" applyFill="1" applyBorder="1" applyAlignment="1" applyProtection="1">
      <alignment horizontal="center" vertical="center"/>
      <protection locked="0"/>
    </xf>
    <xf numFmtId="0" fontId="5" fillId="5" borderId="31" xfId="0" applyFont="1" applyFill="1" applyBorder="1" applyAlignment="1">
      <alignment horizontal="center" vertical="center" wrapText="1"/>
    </xf>
    <xf numFmtId="0" fontId="5" fillId="8" borderId="29" xfId="0" applyFont="1" applyFill="1" applyBorder="1" applyAlignment="1">
      <alignment horizontal="center" vertical="center" wrapText="1"/>
    </xf>
    <xf numFmtId="0" fontId="5" fillId="8" borderId="30" xfId="0" applyFont="1" applyFill="1" applyBorder="1" applyAlignment="1">
      <alignment horizontal="center" vertical="center" wrapText="1"/>
    </xf>
    <xf numFmtId="0" fontId="5" fillId="4" borderId="31" xfId="0" applyFont="1" applyFill="1" applyBorder="1" applyAlignment="1">
      <alignment horizontal="center" vertical="center" wrapText="1"/>
    </xf>
    <xf numFmtId="0" fontId="5" fillId="4" borderId="30" xfId="0" applyFont="1" applyFill="1" applyBorder="1" applyAlignment="1">
      <alignment horizontal="center" vertical="center" wrapText="1"/>
    </xf>
    <xf numFmtId="0" fontId="1" fillId="4" borderId="17" xfId="0" applyFont="1" applyFill="1" applyBorder="1" applyAlignment="1">
      <alignment horizontal="center" vertical="center" wrapText="1"/>
    </xf>
    <xf numFmtId="0" fontId="1" fillId="4" borderId="37" xfId="0" applyFont="1" applyFill="1" applyBorder="1" applyAlignment="1">
      <alignment horizontal="center" vertical="center" wrapText="1"/>
    </xf>
    <xf numFmtId="0" fontId="2" fillId="0" borderId="3" xfId="0" applyFont="1" applyBorder="1" applyAlignment="1">
      <alignment horizontal="center" vertical="center"/>
    </xf>
    <xf numFmtId="0" fontId="1" fillId="16" borderId="17" xfId="0" applyFont="1" applyFill="1" applyBorder="1" applyAlignment="1">
      <alignment horizontal="center" vertical="center" wrapText="1"/>
    </xf>
    <xf numFmtId="0" fontId="1" fillId="16" borderId="19" xfId="0" applyFont="1" applyFill="1" applyBorder="1" applyAlignment="1">
      <alignment horizontal="center" vertical="center" wrapText="1"/>
    </xf>
    <xf numFmtId="0" fontId="5" fillId="7" borderId="29" xfId="0" applyFont="1" applyFill="1" applyBorder="1" applyAlignment="1">
      <alignment horizontal="center" vertical="center" wrapText="1"/>
    </xf>
    <xf numFmtId="0" fontId="5" fillId="7" borderId="30" xfId="0" applyFont="1" applyFill="1" applyBorder="1" applyAlignment="1">
      <alignment horizontal="center" vertical="center" wrapText="1"/>
    </xf>
    <xf numFmtId="0" fontId="5" fillId="5" borderId="29"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5" fillId="6" borderId="29" xfId="0" applyFont="1" applyFill="1" applyBorder="1" applyAlignment="1">
      <alignment horizontal="center" vertical="center" wrapText="1"/>
    </xf>
    <xf numFmtId="0" fontId="5" fillId="6" borderId="31" xfId="0" applyFont="1" applyFill="1" applyBorder="1" applyAlignment="1">
      <alignment horizontal="center" vertical="center" wrapText="1"/>
    </xf>
    <xf numFmtId="0" fontId="5" fillId="4" borderId="29" xfId="0" applyFont="1" applyFill="1" applyBorder="1" applyAlignment="1">
      <alignment horizontal="center" vertical="center" wrapText="1"/>
    </xf>
    <xf numFmtId="0" fontId="5" fillId="6" borderId="30" xfId="0" applyFont="1" applyFill="1" applyBorder="1" applyAlignment="1">
      <alignment horizontal="center" vertical="center" wrapText="1"/>
    </xf>
    <xf numFmtId="0" fontId="13" fillId="0" borderId="35" xfId="0" applyFont="1" applyBorder="1" applyAlignment="1">
      <alignment horizontal="left" vertical="center"/>
    </xf>
    <xf numFmtId="0" fontId="5" fillId="10" borderId="25" xfId="0" applyFont="1" applyFill="1" applyBorder="1" applyAlignment="1">
      <alignment horizontal="center" vertical="center" wrapText="1"/>
    </xf>
    <xf numFmtId="0" fontId="5" fillId="10" borderId="26" xfId="0" applyFont="1" applyFill="1" applyBorder="1" applyAlignment="1">
      <alignment horizontal="center" vertical="center" wrapText="1"/>
    </xf>
    <xf numFmtId="0" fontId="5" fillId="10" borderId="27" xfId="0" applyFont="1" applyFill="1" applyBorder="1" applyAlignment="1">
      <alignment horizontal="center" vertical="center" wrapText="1"/>
    </xf>
    <xf numFmtId="0" fontId="5" fillId="10" borderId="28" xfId="0" applyFont="1" applyFill="1" applyBorder="1" applyAlignment="1">
      <alignment horizontal="center" vertical="center" wrapText="1"/>
    </xf>
    <xf numFmtId="0" fontId="19" fillId="0" borderId="32" xfId="0" applyFont="1" applyBorder="1" applyAlignment="1">
      <alignment horizontal="center" vertical="center"/>
    </xf>
    <xf numFmtId="0" fontId="19" fillId="0" borderId="47" xfId="0" applyFont="1" applyBorder="1" applyAlignment="1">
      <alignment horizontal="center" vertical="center"/>
    </xf>
    <xf numFmtId="2" fontId="19" fillId="0" borderId="32" xfId="0" applyNumberFormat="1" applyFont="1" applyBorder="1" applyAlignment="1">
      <alignment horizontal="center" vertical="center"/>
    </xf>
    <xf numFmtId="2" fontId="19" fillId="0" borderId="47" xfId="0" applyNumberFormat="1" applyFont="1" applyBorder="1" applyAlignment="1">
      <alignment horizontal="center" vertical="center"/>
    </xf>
    <xf numFmtId="164" fontId="19" fillId="0" borderId="32" xfId="0" applyNumberFormat="1" applyFont="1" applyBorder="1" applyAlignment="1">
      <alignment horizontal="center" vertical="center"/>
    </xf>
    <xf numFmtId="164" fontId="19" fillId="0" borderId="33" xfId="0" applyNumberFormat="1" applyFont="1" applyBorder="1" applyAlignment="1">
      <alignment horizontal="center" vertical="center"/>
    </xf>
    <xf numFmtId="0" fontId="5" fillId="7" borderId="25" xfId="0" applyFont="1" applyFill="1" applyBorder="1" applyAlignment="1">
      <alignment horizontal="center" vertical="center" wrapText="1"/>
    </xf>
    <xf numFmtId="0" fontId="5" fillId="7" borderId="26" xfId="0" applyFont="1" applyFill="1" applyBorder="1" applyAlignment="1">
      <alignment horizontal="center" vertical="center" wrapText="1"/>
    </xf>
    <xf numFmtId="0" fontId="5" fillId="7" borderId="27" xfId="0" applyFont="1" applyFill="1" applyBorder="1" applyAlignment="1">
      <alignment horizontal="center" vertical="center" wrapText="1"/>
    </xf>
    <xf numFmtId="0" fontId="5" fillId="7" borderId="28" xfId="0" applyFont="1" applyFill="1" applyBorder="1" applyAlignment="1">
      <alignment horizontal="center" vertical="center" wrapText="1"/>
    </xf>
    <xf numFmtId="0" fontId="5" fillId="16" borderId="25" xfId="0" applyFont="1" applyFill="1" applyBorder="1" applyAlignment="1">
      <alignment horizontal="center" vertical="center" wrapText="1"/>
    </xf>
    <xf numFmtId="0" fontId="5" fillId="16" borderId="26" xfId="0" applyFont="1" applyFill="1" applyBorder="1" applyAlignment="1">
      <alignment horizontal="center" vertical="center" wrapText="1"/>
    </xf>
    <xf numFmtId="0" fontId="5" fillId="16" borderId="27" xfId="0" applyFont="1" applyFill="1" applyBorder="1" applyAlignment="1">
      <alignment horizontal="center" vertical="center" wrapText="1"/>
    </xf>
    <xf numFmtId="0" fontId="5" fillId="16" borderId="28" xfId="0" applyFont="1" applyFill="1" applyBorder="1" applyAlignment="1">
      <alignment horizontal="center" vertical="center" wrapText="1"/>
    </xf>
    <xf numFmtId="0" fontId="5" fillId="6" borderId="7" xfId="0" applyFont="1" applyFill="1" applyBorder="1" applyAlignment="1">
      <alignment horizontal="center" vertical="center"/>
    </xf>
    <xf numFmtId="0" fontId="5" fillId="6" borderId="42" xfId="0" applyFont="1" applyFill="1" applyBorder="1" applyAlignment="1">
      <alignment horizontal="center" vertical="center"/>
    </xf>
    <xf numFmtId="0" fontId="5" fillId="6" borderId="9" xfId="0" applyFont="1" applyFill="1" applyBorder="1" applyAlignment="1">
      <alignment horizontal="center" vertical="center"/>
    </xf>
    <xf numFmtId="0" fontId="5" fillId="6" borderId="44" xfId="0" applyFont="1" applyFill="1" applyBorder="1" applyAlignment="1">
      <alignment horizontal="center" vertical="center"/>
    </xf>
    <xf numFmtId="0" fontId="0" fillId="0" borderId="0" xfId="0" applyAlignment="1">
      <alignment horizontal="center"/>
    </xf>
    <xf numFmtId="0" fontId="6" fillId="10" borderId="17" xfId="0" applyFont="1" applyFill="1" applyBorder="1" applyAlignment="1">
      <alignment horizontal="center" vertical="center"/>
    </xf>
    <xf numFmtId="0" fontId="6" fillId="10" borderId="37" xfId="0" applyFont="1" applyFill="1" applyBorder="1" applyAlignment="1">
      <alignment horizontal="center" vertical="center"/>
    </xf>
    <xf numFmtId="0" fontId="5" fillId="6" borderId="12" xfId="0" applyFont="1" applyFill="1" applyBorder="1" applyAlignment="1">
      <alignment horizontal="center" vertical="center"/>
    </xf>
    <xf numFmtId="0" fontId="5" fillId="6" borderId="48" xfId="0" applyFont="1" applyFill="1" applyBorder="1" applyAlignment="1">
      <alignment horizontal="center" vertical="center"/>
    </xf>
    <xf numFmtId="164" fontId="2" fillId="0" borderId="39" xfId="0" applyNumberFormat="1" applyFont="1" applyBorder="1" applyAlignment="1">
      <alignment horizontal="center" vertical="center"/>
    </xf>
    <xf numFmtId="164" fontId="2" fillId="0" borderId="40" xfId="0" applyNumberFormat="1" applyFont="1" applyBorder="1" applyAlignment="1">
      <alignment horizontal="center" vertical="center"/>
    </xf>
    <xf numFmtId="0" fontId="2" fillId="0" borderId="44" xfId="0" applyFont="1" applyBorder="1" applyAlignment="1">
      <alignment horizontal="center" vertical="center"/>
    </xf>
    <xf numFmtId="0" fontId="2" fillId="0" borderId="45" xfId="0" applyFont="1" applyBorder="1" applyAlignment="1">
      <alignment horizontal="center" vertical="center"/>
    </xf>
    <xf numFmtId="0" fontId="2" fillId="12" borderId="44" xfId="0" applyFont="1" applyFill="1" applyBorder="1" applyAlignment="1">
      <alignment horizontal="center" vertical="center"/>
    </xf>
    <xf numFmtId="0" fontId="2" fillId="12" borderId="45" xfId="0" applyFont="1" applyFill="1" applyBorder="1" applyAlignment="1">
      <alignment horizontal="center" vertical="center"/>
    </xf>
    <xf numFmtId="2" fontId="26" fillId="0" borderId="39" xfId="0" applyNumberFormat="1" applyFont="1" applyBorder="1" applyAlignment="1">
      <alignment horizontal="center" vertical="center"/>
    </xf>
    <xf numFmtId="2" fontId="26" fillId="0" borderId="41" xfId="0" applyNumberFormat="1" applyFont="1" applyBorder="1" applyAlignment="1">
      <alignment horizontal="center" vertical="center"/>
    </xf>
    <xf numFmtId="0" fontId="2" fillId="0" borderId="42" xfId="0" applyFont="1" applyBorder="1" applyAlignment="1">
      <alignment horizontal="center" vertical="center"/>
    </xf>
    <xf numFmtId="0" fontId="2" fillId="0" borderId="43" xfId="0" applyFont="1" applyBorder="1" applyAlignment="1">
      <alignment horizontal="center" vertical="center"/>
    </xf>
    <xf numFmtId="0" fontId="2" fillId="3" borderId="42" xfId="0" applyFont="1" applyFill="1" applyBorder="1" applyAlignment="1">
      <alignment horizontal="center" vertical="center"/>
    </xf>
    <xf numFmtId="0" fontId="2" fillId="3" borderId="43" xfId="0" applyFont="1" applyFill="1" applyBorder="1" applyAlignment="1">
      <alignment horizontal="center" vertical="center"/>
    </xf>
    <xf numFmtId="0" fontId="2" fillId="12" borderId="42" xfId="0" applyFont="1" applyFill="1" applyBorder="1" applyAlignment="1">
      <alignment horizontal="center" vertical="center"/>
    </xf>
    <xf numFmtId="0" fontId="2" fillId="12" borderId="43" xfId="0" applyFont="1" applyFill="1" applyBorder="1" applyAlignment="1">
      <alignment horizontal="center" vertical="center"/>
    </xf>
    <xf numFmtId="0" fontId="1" fillId="7" borderId="30" xfId="0" applyFont="1" applyFill="1" applyBorder="1" applyAlignment="1">
      <alignment horizontal="center" vertical="center" wrapText="1"/>
    </xf>
    <xf numFmtId="0" fontId="2" fillId="0" borderId="39" xfId="0" applyFont="1" applyBorder="1" applyAlignment="1">
      <alignment horizontal="center" vertical="center"/>
    </xf>
    <xf numFmtId="0" fontId="2" fillId="0" borderId="41" xfId="0" applyFont="1" applyBorder="1" applyAlignment="1">
      <alignment horizontal="center" vertical="center"/>
    </xf>
    <xf numFmtId="0" fontId="2" fillId="3" borderId="39" xfId="0" applyFont="1" applyFill="1" applyBorder="1" applyAlignment="1">
      <alignment horizontal="center" vertical="center"/>
    </xf>
    <xf numFmtId="0" fontId="2" fillId="3" borderId="41" xfId="0" applyFont="1" applyFill="1" applyBorder="1" applyAlignment="1">
      <alignment horizontal="center" vertical="center"/>
    </xf>
    <xf numFmtId="0" fontId="1" fillId="4" borderId="38" xfId="0" applyFont="1" applyFill="1" applyBorder="1" applyAlignment="1">
      <alignment horizontal="center" vertical="center" wrapText="1"/>
    </xf>
    <xf numFmtId="0" fontId="1" fillId="6" borderId="37" xfId="0" applyFont="1" applyFill="1" applyBorder="1" applyAlignment="1">
      <alignment horizontal="center" vertical="center" wrapText="1"/>
    </xf>
    <xf numFmtId="0" fontId="1" fillId="6" borderId="38" xfId="0" applyFont="1" applyFill="1" applyBorder="1" applyAlignment="1">
      <alignment horizontal="center" vertical="center" wrapText="1"/>
    </xf>
    <xf numFmtId="0" fontId="1" fillId="5" borderId="37" xfId="0" applyFont="1" applyFill="1" applyBorder="1" applyAlignment="1">
      <alignment horizontal="center" vertical="center" wrapText="1"/>
    </xf>
    <xf numFmtId="0" fontId="1" fillId="5" borderId="38" xfId="0" applyFont="1" applyFill="1" applyBorder="1" applyAlignment="1">
      <alignment horizontal="center" vertical="center" wrapText="1"/>
    </xf>
    <xf numFmtId="0" fontId="26" fillId="4" borderId="37" xfId="0" applyFont="1" applyFill="1" applyBorder="1" applyAlignment="1">
      <alignment horizontal="center" vertical="center" wrapText="1"/>
    </xf>
    <xf numFmtId="0" fontId="26" fillId="4" borderId="38" xfId="0" applyFont="1" applyFill="1" applyBorder="1" applyAlignment="1">
      <alignment horizontal="center" vertical="center" wrapText="1"/>
    </xf>
    <xf numFmtId="0" fontId="0" fillId="0" borderId="52" xfId="0" applyFont="1" applyBorder="1" applyAlignment="1">
      <alignment horizontal="center" vertical="center"/>
    </xf>
    <xf numFmtId="0" fontId="0" fillId="0" borderId="0" xfId="0" applyFont="1" applyBorder="1" applyAlignment="1">
      <alignment horizontal="center" vertical="center"/>
    </xf>
    <xf numFmtId="0" fontId="0" fillId="0" borderId="51" xfId="0" applyFont="1" applyBorder="1" applyAlignment="1">
      <alignment horizontal="center" vertical="center"/>
    </xf>
    <xf numFmtId="0" fontId="27" fillId="0" borderId="61" xfId="0" applyFont="1" applyBorder="1" applyAlignment="1">
      <alignment horizontal="center" vertical="center"/>
    </xf>
    <xf numFmtId="0" fontId="5" fillId="0" borderId="0" xfId="0" applyFont="1" applyFill="1" applyBorder="1" applyAlignment="1">
      <alignment horizontal="center" vertical="center" wrapText="1"/>
    </xf>
  </cellXfs>
  <cellStyles count="2">
    <cellStyle name="Hyperlink" xfId="1" builtinId="8"/>
    <cellStyle name="Normal" xfId="0" builtinId="0"/>
  </cellStyles>
  <dxfs count="16">
    <dxf>
      <font>
        <color theme="0"/>
      </font>
    </dxf>
    <dxf>
      <font>
        <color theme="0"/>
      </font>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ont>
        <color theme="0"/>
      </font>
    </dxf>
    <dxf>
      <font>
        <color theme="0"/>
      </font>
    </dxf>
    <dxf>
      <fill>
        <patternFill>
          <bgColor rgb="FFFF0000"/>
        </patternFill>
      </fill>
    </dxf>
    <dxf>
      <fill>
        <patternFill>
          <bgColor rgb="FFFF0000"/>
        </patternFill>
      </fill>
    </dxf>
  </dxfs>
  <tableStyles count="0" defaultTableStyle="TableStyleMedium2" defaultPivotStyle="PivotStyleLight16"/>
  <colors>
    <mruColors>
      <color rgb="FFFFFF99"/>
      <color rgb="FFF9615D"/>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2" Type="http://schemas.openxmlformats.org/officeDocument/2006/relationships/hyperlink" Target="#&#214;zet!A1"/><Relationship Id="rId1" Type="http://schemas.openxmlformats.org/officeDocument/2006/relationships/hyperlink" Target="#'Maliyet Gir'!A1"/></Relationships>
</file>

<file path=xl/drawings/_rels/drawing2.xml.rels><?xml version="1.0" encoding="UTF-8" standalone="yes"?>
<Relationships xmlns="http://schemas.openxmlformats.org/package/2006/relationships"><Relationship Id="rId1" Type="http://schemas.openxmlformats.org/officeDocument/2006/relationships/hyperlink" Target="#Analiz!A1"/></Relationships>
</file>

<file path=xl/drawings/_rels/drawing3.xml.rels><?xml version="1.0" encoding="UTF-8" standalone="yes"?>
<Relationships xmlns="http://schemas.openxmlformats.org/package/2006/relationships"><Relationship Id="rId1" Type="http://schemas.openxmlformats.org/officeDocument/2006/relationships/hyperlink" Target="#Analiz!A1"/></Relationships>
</file>

<file path=xl/drawings/drawing1.xml><?xml version="1.0" encoding="utf-8"?>
<xdr:wsDr xmlns:xdr="http://schemas.openxmlformats.org/drawingml/2006/spreadsheetDrawing" xmlns:a="http://schemas.openxmlformats.org/drawingml/2006/main">
  <xdr:twoCellAnchor>
    <xdr:from>
      <xdr:col>18</xdr:col>
      <xdr:colOff>9525</xdr:colOff>
      <xdr:row>14</xdr:row>
      <xdr:rowOff>38100</xdr:rowOff>
    </xdr:from>
    <xdr:to>
      <xdr:col>21</xdr:col>
      <xdr:colOff>542925</xdr:colOff>
      <xdr:row>14</xdr:row>
      <xdr:rowOff>361950</xdr:rowOff>
    </xdr:to>
    <xdr:sp macro="" textlink="">
      <xdr:nvSpPr>
        <xdr:cNvPr id="2" name="Rounded Rectangle 1">
          <a:hlinkClick xmlns:r="http://schemas.openxmlformats.org/officeDocument/2006/relationships" r:id="rId1"/>
        </xdr:cNvPr>
        <xdr:cNvSpPr/>
      </xdr:nvSpPr>
      <xdr:spPr>
        <a:xfrm>
          <a:off x="8439150" y="3067050"/>
          <a:ext cx="1771650" cy="323850"/>
        </a:xfrm>
        <a:prstGeom prst="roundRect">
          <a:avLst/>
        </a:prstGeom>
        <a:solidFill>
          <a:srgbClr val="002060"/>
        </a:solidFill>
        <a:scene3d>
          <a:camera prst="orthographicFront"/>
          <a:lightRig rig="threePt" dir="t"/>
        </a:scene3d>
        <a:sp3d>
          <a:bevelT w="152400" h="50800" prst="softRound"/>
        </a:sp3d>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tr-TR" sz="1600" b="1"/>
            <a:t>MALİYET GİR</a:t>
          </a:r>
        </a:p>
      </xdr:txBody>
    </xdr:sp>
    <xdr:clientData/>
  </xdr:twoCellAnchor>
  <xdr:twoCellAnchor>
    <xdr:from>
      <xdr:col>22</xdr:col>
      <xdr:colOff>123825</xdr:colOff>
      <xdr:row>14</xdr:row>
      <xdr:rowOff>19050</xdr:rowOff>
    </xdr:from>
    <xdr:to>
      <xdr:col>25</xdr:col>
      <xdr:colOff>638175</xdr:colOff>
      <xdr:row>14</xdr:row>
      <xdr:rowOff>342900</xdr:rowOff>
    </xdr:to>
    <xdr:sp macro="" textlink="">
      <xdr:nvSpPr>
        <xdr:cNvPr id="3" name="Rounded Rectangle 2">
          <a:hlinkClick xmlns:r="http://schemas.openxmlformats.org/officeDocument/2006/relationships" r:id="rId2"/>
        </xdr:cNvPr>
        <xdr:cNvSpPr/>
      </xdr:nvSpPr>
      <xdr:spPr>
        <a:xfrm>
          <a:off x="10439400" y="3048000"/>
          <a:ext cx="1771650" cy="323850"/>
        </a:xfrm>
        <a:prstGeom prst="roundRect">
          <a:avLst/>
        </a:prstGeom>
        <a:solidFill>
          <a:schemeClr val="accent6">
            <a:lumMod val="50000"/>
          </a:schemeClr>
        </a:solidFill>
        <a:scene3d>
          <a:camera prst="orthographicFront"/>
          <a:lightRig rig="threePt" dir="t"/>
        </a:scene3d>
        <a:sp3d>
          <a:bevelT w="152400" h="50800" prst="softRound"/>
        </a:sp3d>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tr-TR" sz="1600" b="1"/>
            <a:t>ÖZET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428625</xdr:colOff>
      <xdr:row>0</xdr:row>
      <xdr:rowOff>19050</xdr:rowOff>
    </xdr:from>
    <xdr:to>
      <xdr:col>6</xdr:col>
      <xdr:colOff>409575</xdr:colOff>
      <xdr:row>0</xdr:row>
      <xdr:rowOff>342900</xdr:rowOff>
    </xdr:to>
    <xdr:sp macro="" textlink="">
      <xdr:nvSpPr>
        <xdr:cNvPr id="4" name="Rounded Rectangle 3">
          <a:hlinkClick xmlns:r="http://schemas.openxmlformats.org/officeDocument/2006/relationships" r:id="rId1"/>
        </xdr:cNvPr>
        <xdr:cNvSpPr/>
      </xdr:nvSpPr>
      <xdr:spPr>
        <a:xfrm>
          <a:off x="4495800" y="19050"/>
          <a:ext cx="1809750" cy="323850"/>
        </a:xfrm>
        <a:prstGeom prst="roundRect">
          <a:avLst/>
        </a:prstGeom>
        <a:solidFill>
          <a:schemeClr val="accent6">
            <a:lumMod val="50000"/>
          </a:schemeClr>
        </a:solidFill>
        <a:scene3d>
          <a:camera prst="orthographicFront"/>
          <a:lightRig rig="threePt" dir="t"/>
        </a:scene3d>
        <a:sp3d>
          <a:bevelT w="152400" h="50800" prst="softRound"/>
        </a:sp3d>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tr-TR" sz="1600" b="1"/>
            <a:t>ANALİZE DÖN</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847725</xdr:colOff>
      <xdr:row>19</xdr:row>
      <xdr:rowOff>104775</xdr:rowOff>
    </xdr:from>
    <xdr:to>
      <xdr:col>7</xdr:col>
      <xdr:colOff>85725</xdr:colOff>
      <xdr:row>21</xdr:row>
      <xdr:rowOff>19050</xdr:rowOff>
    </xdr:to>
    <xdr:sp macro="" textlink="">
      <xdr:nvSpPr>
        <xdr:cNvPr id="4" name="Rounded Rectangle 3">
          <a:hlinkClick xmlns:r="http://schemas.openxmlformats.org/officeDocument/2006/relationships" r:id="rId1"/>
        </xdr:cNvPr>
        <xdr:cNvSpPr/>
      </xdr:nvSpPr>
      <xdr:spPr>
        <a:xfrm>
          <a:off x="4276725" y="4076700"/>
          <a:ext cx="1809750" cy="323850"/>
        </a:xfrm>
        <a:prstGeom prst="roundRect">
          <a:avLst/>
        </a:prstGeom>
        <a:solidFill>
          <a:schemeClr val="accent6">
            <a:lumMod val="50000"/>
          </a:schemeClr>
        </a:solidFill>
        <a:scene3d>
          <a:camera prst="orthographicFront"/>
          <a:lightRig rig="threePt" dir="t"/>
        </a:scene3d>
        <a:sp3d>
          <a:bevelT w="152400" h="50800" prst="softRound"/>
        </a:sp3d>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tr-TR" sz="1600" b="1"/>
            <a:t>ANALİZE DÖN</a:t>
          </a:r>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295275</xdr:colOff>
          <xdr:row>0</xdr:row>
          <xdr:rowOff>19050</xdr:rowOff>
        </xdr:from>
        <xdr:to>
          <xdr:col>14</xdr:col>
          <xdr:colOff>19050</xdr:colOff>
          <xdr:row>1</xdr:row>
          <xdr:rowOff>209550</xdr:rowOff>
        </xdr:to>
        <xdr:sp macro="" textlink="">
          <xdr:nvSpPr>
            <xdr:cNvPr id="5121" name="Button 1" hidden="1">
              <a:extLst>
                <a:ext uri="{63B3BB69-23CF-44E3-9099-C40C66FF867C}">
                  <a14:compatExt spid="_x0000_s5121"/>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tr-TR" sz="1600" b="1" i="0" u="none" strike="noStrike" baseline="0">
                  <a:solidFill>
                    <a:srgbClr val="000000"/>
                  </a:solidFill>
                  <a:latin typeface="Calibri"/>
                </a:rPr>
                <a:t>ÇIKTI AL</a:t>
              </a:r>
            </a:p>
          </xdr:txBody>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betonvecimento.com/beton-2/beton-deneme" TargetMode="External"/><Relationship Id="rId2" Type="http://schemas.openxmlformats.org/officeDocument/2006/relationships/hyperlink" Target="mailto:yasin.engin@gmail.com" TargetMode="External"/><Relationship Id="rId1" Type="http://schemas.openxmlformats.org/officeDocument/2006/relationships/hyperlink" Target="http://www.betonvecimento.com/"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sheetPr>
  <dimension ref="B1:L22"/>
  <sheetViews>
    <sheetView showGridLines="0" workbookViewId="0">
      <selection activeCell="R10" sqref="R10"/>
    </sheetView>
  </sheetViews>
  <sheetFormatPr defaultRowHeight="15" x14ac:dyDescent="0.25"/>
  <sheetData>
    <row r="1" spans="2:12" ht="15.75" thickBot="1" x14ac:dyDescent="0.3"/>
    <row r="2" spans="2:12" x14ac:dyDescent="0.25">
      <c r="B2" s="148" t="s">
        <v>65</v>
      </c>
      <c r="C2" s="149"/>
      <c r="D2" s="149"/>
      <c r="E2" s="149"/>
      <c r="F2" s="149"/>
      <c r="G2" s="149"/>
      <c r="H2" s="149"/>
      <c r="I2" s="149"/>
      <c r="J2" s="149"/>
      <c r="K2" s="149"/>
      <c r="L2" s="150"/>
    </row>
    <row r="3" spans="2:12" x14ac:dyDescent="0.25">
      <c r="B3" s="151"/>
      <c r="C3" s="152"/>
      <c r="D3" s="152"/>
      <c r="E3" s="152"/>
      <c r="F3" s="152"/>
      <c r="G3" s="152"/>
      <c r="H3" s="152"/>
      <c r="I3" s="152"/>
      <c r="J3" s="152"/>
      <c r="K3" s="152"/>
      <c r="L3" s="153"/>
    </row>
    <row r="4" spans="2:12" ht="15.75" thickBot="1" x14ac:dyDescent="0.3">
      <c r="B4" s="154"/>
      <c r="C4" s="155"/>
      <c r="D4" s="155"/>
      <c r="E4" s="155"/>
      <c r="F4" s="155"/>
      <c r="G4" s="155"/>
      <c r="H4" s="155"/>
      <c r="I4" s="155"/>
      <c r="J4" s="155"/>
      <c r="K4" s="155"/>
      <c r="L4" s="156"/>
    </row>
    <row r="5" spans="2:12" ht="15.75" thickBot="1" x14ac:dyDescent="0.3"/>
    <row r="6" spans="2:12" ht="19.5" thickBot="1" x14ac:dyDescent="0.35">
      <c r="B6" s="157" t="s">
        <v>66</v>
      </c>
      <c r="C6" s="158"/>
      <c r="D6" s="158"/>
      <c r="E6" s="158"/>
      <c r="F6" s="158"/>
      <c r="G6" s="158"/>
      <c r="H6" s="158"/>
      <c r="I6" s="158"/>
      <c r="J6" s="158"/>
      <c r="K6" s="158"/>
      <c r="L6" s="159"/>
    </row>
    <row r="7" spans="2:12" ht="15.75" thickBot="1" x14ac:dyDescent="0.3"/>
    <row r="8" spans="2:12" ht="19.5" thickBot="1" x14ac:dyDescent="0.35">
      <c r="B8" s="160" t="s">
        <v>67</v>
      </c>
      <c r="C8" s="161"/>
      <c r="D8" s="161"/>
      <c r="E8" s="161"/>
      <c r="F8" s="161"/>
      <c r="G8" s="161"/>
      <c r="H8" s="161"/>
      <c r="I8" s="161"/>
      <c r="J8" s="161"/>
      <c r="K8" s="161"/>
      <c r="L8" s="162"/>
    </row>
    <row r="9" spans="2:12" ht="15.75" thickBot="1" x14ac:dyDescent="0.3"/>
    <row r="10" spans="2:12" ht="16.5" thickBot="1" x14ac:dyDescent="0.3">
      <c r="B10" s="142" t="s">
        <v>68</v>
      </c>
      <c r="C10" s="143"/>
      <c r="D10" s="144"/>
      <c r="J10" s="145" t="s">
        <v>69</v>
      </c>
      <c r="K10" s="146"/>
      <c r="L10" s="147"/>
    </row>
    <row r="11" spans="2:12" ht="15.75" thickBot="1" x14ac:dyDescent="0.3"/>
    <row r="12" spans="2:12" ht="19.5" thickBot="1" x14ac:dyDescent="0.35">
      <c r="B12" s="163" t="s">
        <v>74</v>
      </c>
      <c r="C12" s="164"/>
      <c r="D12" s="164"/>
      <c r="E12" s="164"/>
      <c r="F12" s="164"/>
      <c r="G12" s="164"/>
      <c r="H12" s="164"/>
      <c r="I12" s="164"/>
      <c r="J12" s="164"/>
      <c r="K12" s="164"/>
      <c r="L12" s="165"/>
    </row>
    <row r="13" spans="2:12" ht="7.5" customHeight="1" thickBot="1" x14ac:dyDescent="0.3"/>
    <row r="14" spans="2:12" x14ac:dyDescent="0.25">
      <c r="B14" s="133" t="s">
        <v>75</v>
      </c>
      <c r="C14" s="134"/>
      <c r="D14" s="134"/>
      <c r="E14" s="134"/>
      <c r="F14" s="134"/>
      <c r="G14" s="134"/>
      <c r="H14" s="134"/>
      <c r="I14" s="134"/>
      <c r="J14" s="134"/>
      <c r="K14" s="134"/>
      <c r="L14" s="135"/>
    </row>
    <row r="15" spans="2:12" x14ac:dyDescent="0.25">
      <c r="B15" s="136"/>
      <c r="C15" s="137"/>
      <c r="D15" s="137"/>
      <c r="E15" s="137"/>
      <c r="F15" s="137"/>
      <c r="G15" s="137"/>
      <c r="H15" s="137"/>
      <c r="I15" s="137"/>
      <c r="J15" s="137"/>
      <c r="K15" s="137"/>
      <c r="L15" s="138"/>
    </row>
    <row r="16" spans="2:12" x14ac:dyDescent="0.25">
      <c r="B16" s="136"/>
      <c r="C16" s="137"/>
      <c r="D16" s="137"/>
      <c r="E16" s="137"/>
      <c r="F16" s="137"/>
      <c r="G16" s="137"/>
      <c r="H16" s="137"/>
      <c r="I16" s="137"/>
      <c r="J16" s="137"/>
      <c r="K16" s="137"/>
      <c r="L16" s="138"/>
    </row>
    <row r="17" spans="2:12" x14ac:dyDescent="0.25">
      <c r="B17" s="136"/>
      <c r="C17" s="137"/>
      <c r="D17" s="137"/>
      <c r="E17" s="137"/>
      <c r="F17" s="137"/>
      <c r="G17" s="137"/>
      <c r="H17" s="137"/>
      <c r="I17" s="137"/>
      <c r="J17" s="137"/>
      <c r="K17" s="137"/>
      <c r="L17" s="138"/>
    </row>
    <row r="18" spans="2:12" x14ac:dyDescent="0.25">
      <c r="B18" s="136"/>
      <c r="C18" s="137"/>
      <c r="D18" s="137"/>
      <c r="E18" s="137"/>
      <c r="F18" s="137"/>
      <c r="G18" s="137"/>
      <c r="H18" s="137"/>
      <c r="I18" s="137"/>
      <c r="J18" s="137"/>
      <c r="K18" s="137"/>
      <c r="L18" s="138"/>
    </row>
    <row r="19" spans="2:12" x14ac:dyDescent="0.25">
      <c r="B19" s="136"/>
      <c r="C19" s="137"/>
      <c r="D19" s="137"/>
      <c r="E19" s="137"/>
      <c r="F19" s="137"/>
      <c r="G19" s="137"/>
      <c r="H19" s="137"/>
      <c r="I19" s="137"/>
      <c r="J19" s="137"/>
      <c r="K19" s="137"/>
      <c r="L19" s="138"/>
    </row>
    <row r="20" spans="2:12" x14ac:dyDescent="0.25">
      <c r="B20" s="136"/>
      <c r="C20" s="137"/>
      <c r="D20" s="137"/>
      <c r="E20" s="137"/>
      <c r="F20" s="137"/>
      <c r="G20" s="137"/>
      <c r="H20" s="137"/>
      <c r="I20" s="137"/>
      <c r="J20" s="137"/>
      <c r="K20" s="137"/>
      <c r="L20" s="138"/>
    </row>
    <row r="21" spans="2:12" x14ac:dyDescent="0.25">
      <c r="B21" s="136"/>
      <c r="C21" s="137"/>
      <c r="D21" s="137"/>
      <c r="E21" s="137"/>
      <c r="F21" s="137"/>
      <c r="G21" s="137"/>
      <c r="H21" s="137"/>
      <c r="I21" s="137"/>
      <c r="J21" s="137"/>
      <c r="K21" s="137"/>
      <c r="L21" s="138"/>
    </row>
    <row r="22" spans="2:12" ht="24" customHeight="1" thickBot="1" x14ac:dyDescent="0.3">
      <c r="B22" s="139"/>
      <c r="C22" s="140"/>
      <c r="D22" s="140"/>
      <c r="E22" s="140"/>
      <c r="F22" s="140"/>
      <c r="G22" s="140"/>
      <c r="H22" s="140"/>
      <c r="I22" s="140"/>
      <c r="J22" s="140"/>
      <c r="K22" s="140"/>
      <c r="L22" s="141"/>
    </row>
  </sheetData>
  <sheetProtection password="CE28" sheet="1" objects="1" scenarios="1"/>
  <mergeCells count="7">
    <mergeCell ref="B14:L22"/>
    <mergeCell ref="B10:D10"/>
    <mergeCell ref="J10:L10"/>
    <mergeCell ref="B2:L4"/>
    <mergeCell ref="B6:L6"/>
    <mergeCell ref="B8:L8"/>
    <mergeCell ref="B12:L12"/>
  </mergeCells>
  <hyperlinks>
    <hyperlink ref="B6" r:id="rId1"/>
    <hyperlink ref="B8" r:id="rId2"/>
    <hyperlink ref="B10:D10" r:id="rId3" display="Güncelleme Kontrol"/>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2060"/>
  </sheetPr>
  <dimension ref="B1:AJ28"/>
  <sheetViews>
    <sheetView showGridLines="0" tabSelected="1" workbookViewId="0"/>
  </sheetViews>
  <sheetFormatPr defaultRowHeight="15" x14ac:dyDescent="0.25"/>
  <cols>
    <col min="1" max="1" width="1" customWidth="1"/>
    <col min="2" max="2" width="11.28515625" customWidth="1"/>
    <col min="3" max="3" width="5.7109375" customWidth="1"/>
    <col min="4" max="4" width="9.140625" customWidth="1"/>
    <col min="5" max="5" width="5.28515625" customWidth="1"/>
    <col min="6" max="6" width="9.140625" customWidth="1"/>
    <col min="7" max="7" width="5.42578125" customWidth="1"/>
    <col min="8" max="8" width="9.42578125" customWidth="1"/>
    <col min="9" max="9" width="5.5703125" customWidth="1"/>
    <col min="10" max="10" width="9.140625" customWidth="1"/>
    <col min="11" max="11" width="5.28515625" customWidth="1"/>
    <col min="12" max="12" width="9.140625" customWidth="1"/>
    <col min="13" max="13" width="5.42578125" customWidth="1"/>
    <col min="14" max="14" width="9.140625" customWidth="1"/>
    <col min="15" max="15" width="5.42578125" customWidth="1"/>
    <col min="16" max="16" width="9.140625" customWidth="1"/>
    <col min="17" max="17" width="5.42578125" customWidth="1"/>
    <col min="18" max="18" width="9.140625" customWidth="1"/>
    <col min="19" max="19" width="5.140625" customWidth="1"/>
    <col min="20" max="20" width="9.140625" customWidth="1"/>
    <col min="21" max="21" width="5.28515625" customWidth="1"/>
    <col min="22" max="22" width="9.7109375" bestFit="1" customWidth="1"/>
    <col min="23" max="23" width="5.140625" customWidth="1"/>
    <col min="25" max="25" width="5.140625" customWidth="1"/>
    <col min="26" max="26" width="9.7109375" bestFit="1" customWidth="1"/>
    <col min="27" max="27" width="5.140625" customWidth="1"/>
    <col min="29" max="29" width="4.7109375" customWidth="1"/>
    <col min="31" max="31" width="4.42578125" customWidth="1"/>
    <col min="33" max="33" width="4.5703125" customWidth="1"/>
    <col min="35" max="35" width="4" customWidth="1"/>
  </cols>
  <sheetData>
    <row r="1" spans="2:36" ht="6" customHeight="1" thickBot="1" x14ac:dyDescent="0.3"/>
    <row r="2" spans="2:36" ht="30.75" customHeight="1" thickBot="1" x14ac:dyDescent="0.3">
      <c r="B2" s="194" t="s">
        <v>45</v>
      </c>
      <c r="C2" s="231" t="s">
        <v>37</v>
      </c>
      <c r="D2" s="219"/>
      <c r="E2" s="231" t="s">
        <v>35</v>
      </c>
      <c r="F2" s="219"/>
      <c r="G2" s="229" t="s">
        <v>36</v>
      </c>
      <c r="H2" s="232"/>
      <c r="I2" s="229" t="s">
        <v>36</v>
      </c>
      <c r="J2" s="232"/>
      <c r="K2" s="225" t="s">
        <v>14</v>
      </c>
      <c r="L2" s="226"/>
      <c r="M2" s="227" t="s">
        <v>15</v>
      </c>
      <c r="N2" s="228"/>
      <c r="O2" s="216" t="s">
        <v>26</v>
      </c>
      <c r="P2" s="217"/>
      <c r="Q2" s="231" t="s">
        <v>16</v>
      </c>
      <c r="R2" s="219"/>
      <c r="S2" s="229" t="s">
        <v>17</v>
      </c>
      <c r="T2" s="232"/>
      <c r="U2" s="225" t="s">
        <v>27</v>
      </c>
      <c r="V2" s="226"/>
      <c r="W2" s="227" t="s">
        <v>18</v>
      </c>
      <c r="X2" s="228"/>
      <c r="Y2" s="216" t="s">
        <v>19</v>
      </c>
      <c r="Z2" s="217"/>
      <c r="AA2" s="229" t="s">
        <v>20</v>
      </c>
      <c r="AB2" s="230"/>
      <c r="AC2" s="225" t="s">
        <v>21</v>
      </c>
      <c r="AD2" s="226"/>
      <c r="AE2" s="215" t="s">
        <v>38</v>
      </c>
      <c r="AF2" s="215"/>
      <c r="AG2" s="216" t="s">
        <v>38</v>
      </c>
      <c r="AH2" s="217"/>
      <c r="AI2" s="218" t="s">
        <v>24</v>
      </c>
      <c r="AJ2" s="219"/>
    </row>
    <row r="3" spans="2:36" ht="15" customHeight="1" thickBot="1" x14ac:dyDescent="0.3">
      <c r="B3" s="195"/>
      <c r="C3" s="17" t="s">
        <v>46</v>
      </c>
      <c r="D3" s="18" t="s">
        <v>25</v>
      </c>
      <c r="E3" s="17" t="s">
        <v>46</v>
      </c>
      <c r="F3" s="18" t="s">
        <v>25</v>
      </c>
      <c r="G3" s="19" t="s">
        <v>46</v>
      </c>
      <c r="H3" s="19" t="s">
        <v>25</v>
      </c>
      <c r="I3" s="20" t="s">
        <v>46</v>
      </c>
      <c r="J3" s="21" t="s">
        <v>25</v>
      </c>
      <c r="K3" s="22" t="s">
        <v>46</v>
      </c>
      <c r="L3" s="22" t="s">
        <v>25</v>
      </c>
      <c r="M3" s="23" t="s">
        <v>46</v>
      </c>
      <c r="N3" s="24" t="s">
        <v>25</v>
      </c>
      <c r="O3" s="25" t="s">
        <v>46</v>
      </c>
      <c r="P3" s="26" t="s">
        <v>25</v>
      </c>
      <c r="Q3" s="27" t="s">
        <v>46</v>
      </c>
      <c r="R3" s="28" t="s">
        <v>25</v>
      </c>
      <c r="S3" s="20" t="s">
        <v>46</v>
      </c>
      <c r="T3" s="21" t="s">
        <v>25</v>
      </c>
      <c r="U3" s="29" t="s">
        <v>46</v>
      </c>
      <c r="V3" s="30" t="s">
        <v>25</v>
      </c>
      <c r="W3" s="23" t="s">
        <v>46</v>
      </c>
      <c r="X3" s="24" t="s">
        <v>25</v>
      </c>
      <c r="Y3" s="25" t="s">
        <v>46</v>
      </c>
      <c r="Z3" s="26" t="s">
        <v>25</v>
      </c>
      <c r="AA3" s="20" t="s">
        <v>46</v>
      </c>
      <c r="AB3" s="21" t="s">
        <v>25</v>
      </c>
      <c r="AC3" s="29" t="s">
        <v>46</v>
      </c>
      <c r="AD3" s="30" t="s">
        <v>25</v>
      </c>
      <c r="AE3" s="23" t="s">
        <v>46</v>
      </c>
      <c r="AF3" s="24" t="s">
        <v>25</v>
      </c>
      <c r="AG3" s="25" t="s">
        <v>46</v>
      </c>
      <c r="AH3" s="26" t="s">
        <v>25</v>
      </c>
      <c r="AI3" s="27" t="s">
        <v>46</v>
      </c>
      <c r="AJ3" s="28" t="s">
        <v>25</v>
      </c>
    </row>
    <row r="4" spans="2:36" ht="17.25" customHeight="1" x14ac:dyDescent="0.25">
      <c r="B4" s="13" t="s">
        <v>0</v>
      </c>
      <c r="C4" s="55">
        <v>200</v>
      </c>
      <c r="D4" s="56" t="s">
        <v>39</v>
      </c>
      <c r="E4" s="55"/>
      <c r="F4" s="56"/>
      <c r="G4" s="55">
        <v>100</v>
      </c>
      <c r="H4" s="56" t="s">
        <v>43</v>
      </c>
      <c r="I4" s="55"/>
      <c r="J4" s="56"/>
      <c r="K4" s="55">
        <v>500</v>
      </c>
      <c r="L4" s="56" t="s">
        <v>39</v>
      </c>
      <c r="M4" s="55">
        <v>500</v>
      </c>
      <c r="N4" s="56" t="s">
        <v>39</v>
      </c>
      <c r="O4" s="55"/>
      <c r="P4" s="56"/>
      <c r="Q4" s="55">
        <v>450</v>
      </c>
      <c r="R4" s="56" t="s">
        <v>41</v>
      </c>
      <c r="S4" s="55">
        <v>450</v>
      </c>
      <c r="T4" s="56" t="s">
        <v>40</v>
      </c>
      <c r="U4" s="55"/>
      <c r="V4" s="56"/>
      <c r="W4" s="55"/>
      <c r="X4" s="56"/>
      <c r="Y4" s="55"/>
      <c r="Z4" s="56"/>
      <c r="AA4" s="55">
        <v>160</v>
      </c>
      <c r="AB4" s="56" t="s">
        <v>39</v>
      </c>
      <c r="AC4" s="55"/>
      <c r="AD4" s="56"/>
      <c r="AE4" s="55">
        <v>5</v>
      </c>
      <c r="AF4" s="56" t="s">
        <v>39</v>
      </c>
      <c r="AG4" s="55"/>
      <c r="AH4" s="56"/>
      <c r="AI4" s="55"/>
      <c r="AJ4" s="56"/>
    </row>
    <row r="5" spans="2:36" ht="17.25" customHeight="1" x14ac:dyDescent="0.25">
      <c r="B5" s="14" t="s">
        <v>1</v>
      </c>
      <c r="C5" s="57">
        <v>210</v>
      </c>
      <c r="D5" s="58" t="s">
        <v>39</v>
      </c>
      <c r="E5" s="57"/>
      <c r="F5" s="58"/>
      <c r="G5" s="57">
        <v>90</v>
      </c>
      <c r="H5" s="58" t="s">
        <v>44</v>
      </c>
      <c r="I5" s="57"/>
      <c r="J5" s="58"/>
      <c r="K5" s="57">
        <v>500</v>
      </c>
      <c r="L5" s="58" t="s">
        <v>39</v>
      </c>
      <c r="M5" s="57">
        <v>500</v>
      </c>
      <c r="N5" s="58" t="s">
        <v>39</v>
      </c>
      <c r="O5" s="57"/>
      <c r="P5" s="58"/>
      <c r="Q5" s="57">
        <v>450</v>
      </c>
      <c r="R5" s="58" t="s">
        <v>41</v>
      </c>
      <c r="S5" s="57">
        <v>450</v>
      </c>
      <c r="T5" s="58" t="s">
        <v>40</v>
      </c>
      <c r="U5" s="57"/>
      <c r="V5" s="58"/>
      <c r="W5" s="57"/>
      <c r="X5" s="58"/>
      <c r="Y5" s="57"/>
      <c r="Z5" s="58"/>
      <c r="AA5" s="57">
        <v>160</v>
      </c>
      <c r="AB5" s="58" t="s">
        <v>39</v>
      </c>
      <c r="AC5" s="57"/>
      <c r="AD5" s="58"/>
      <c r="AE5" s="57">
        <v>5</v>
      </c>
      <c r="AF5" s="58" t="s">
        <v>39</v>
      </c>
      <c r="AG5" s="57"/>
      <c r="AH5" s="58"/>
      <c r="AI5" s="57"/>
      <c r="AJ5" s="58"/>
    </row>
    <row r="6" spans="2:36" ht="17.25" customHeight="1" x14ac:dyDescent="0.25">
      <c r="B6" s="15" t="s">
        <v>2</v>
      </c>
      <c r="C6" s="59">
        <v>265</v>
      </c>
      <c r="D6" s="60" t="s">
        <v>40</v>
      </c>
      <c r="E6" s="59"/>
      <c r="F6" s="60"/>
      <c r="G6" s="59">
        <v>70</v>
      </c>
      <c r="H6" s="60" t="s">
        <v>42</v>
      </c>
      <c r="I6" s="59"/>
      <c r="J6" s="60"/>
      <c r="K6" s="59">
        <v>500</v>
      </c>
      <c r="L6" s="60" t="s">
        <v>40</v>
      </c>
      <c r="M6" s="59">
        <v>500</v>
      </c>
      <c r="N6" s="60" t="s">
        <v>39</v>
      </c>
      <c r="O6" s="59"/>
      <c r="P6" s="60"/>
      <c r="Q6" s="59">
        <v>440</v>
      </c>
      <c r="R6" s="60" t="s">
        <v>41</v>
      </c>
      <c r="S6" s="59">
        <v>430</v>
      </c>
      <c r="T6" s="60" t="s">
        <v>40</v>
      </c>
      <c r="U6" s="59"/>
      <c r="V6" s="60"/>
      <c r="W6" s="59"/>
      <c r="X6" s="60"/>
      <c r="Y6" s="59"/>
      <c r="Z6" s="60"/>
      <c r="AA6" s="59">
        <v>160</v>
      </c>
      <c r="AB6" s="60" t="s">
        <v>39</v>
      </c>
      <c r="AC6" s="59"/>
      <c r="AD6" s="60"/>
      <c r="AE6" s="59">
        <v>5</v>
      </c>
      <c r="AF6" s="60" t="s">
        <v>39</v>
      </c>
      <c r="AG6" s="59"/>
      <c r="AH6" s="60"/>
      <c r="AI6" s="59"/>
      <c r="AJ6" s="60"/>
    </row>
    <row r="7" spans="2:36" ht="17.25" customHeight="1" x14ac:dyDescent="0.25">
      <c r="B7" s="14" t="s">
        <v>3</v>
      </c>
      <c r="C7" s="57">
        <v>300</v>
      </c>
      <c r="D7" s="58" t="s">
        <v>39</v>
      </c>
      <c r="E7" s="57"/>
      <c r="F7" s="58"/>
      <c r="G7" s="57"/>
      <c r="H7" s="58"/>
      <c r="I7" s="57"/>
      <c r="J7" s="58"/>
      <c r="K7" s="57">
        <v>500</v>
      </c>
      <c r="L7" s="58" t="s">
        <v>39</v>
      </c>
      <c r="M7" s="57">
        <v>500</v>
      </c>
      <c r="N7" s="58" t="s">
        <v>39</v>
      </c>
      <c r="O7" s="57"/>
      <c r="P7" s="58"/>
      <c r="Q7" s="57">
        <v>450</v>
      </c>
      <c r="R7" s="58" t="s">
        <v>41</v>
      </c>
      <c r="S7" s="57">
        <v>450</v>
      </c>
      <c r="T7" s="58" t="s">
        <v>40</v>
      </c>
      <c r="U7" s="57"/>
      <c r="V7" s="58"/>
      <c r="W7" s="57"/>
      <c r="X7" s="58"/>
      <c r="Y7" s="57"/>
      <c r="Z7" s="58"/>
      <c r="AA7" s="57">
        <v>160</v>
      </c>
      <c r="AB7" s="58" t="s">
        <v>39</v>
      </c>
      <c r="AC7" s="57"/>
      <c r="AD7" s="58"/>
      <c r="AE7" s="57">
        <v>5</v>
      </c>
      <c r="AF7" s="58" t="s">
        <v>39</v>
      </c>
      <c r="AG7" s="57"/>
      <c r="AH7" s="58"/>
      <c r="AI7" s="57"/>
      <c r="AJ7" s="58"/>
    </row>
    <row r="8" spans="2:36" ht="17.25" customHeight="1" x14ac:dyDescent="0.25">
      <c r="B8" s="15" t="s">
        <v>4</v>
      </c>
      <c r="C8" s="59"/>
      <c r="D8" s="60"/>
      <c r="E8" s="59"/>
      <c r="F8" s="60"/>
      <c r="G8" s="59"/>
      <c r="H8" s="60"/>
      <c r="I8" s="59"/>
      <c r="J8" s="60"/>
      <c r="K8" s="59"/>
      <c r="L8" s="60"/>
      <c r="M8" s="59"/>
      <c r="N8" s="60"/>
      <c r="O8" s="59"/>
      <c r="P8" s="60"/>
      <c r="Q8" s="59"/>
      <c r="R8" s="60"/>
      <c r="S8" s="59"/>
      <c r="T8" s="60"/>
      <c r="U8" s="59"/>
      <c r="V8" s="60"/>
      <c r="W8" s="59"/>
      <c r="X8" s="60"/>
      <c r="Y8" s="59"/>
      <c r="Z8" s="60"/>
      <c r="AA8" s="59"/>
      <c r="AB8" s="60"/>
      <c r="AC8" s="59"/>
      <c r="AD8" s="60"/>
      <c r="AE8" s="59"/>
      <c r="AF8" s="60"/>
      <c r="AG8" s="59"/>
      <c r="AH8" s="60"/>
      <c r="AI8" s="59"/>
      <c r="AJ8" s="60"/>
    </row>
    <row r="9" spans="2:36" ht="17.25" customHeight="1" x14ac:dyDescent="0.25">
      <c r="B9" s="14" t="s">
        <v>5</v>
      </c>
      <c r="C9" s="57"/>
      <c r="D9" s="58"/>
      <c r="E9" s="57"/>
      <c r="F9" s="58"/>
      <c r="G9" s="57"/>
      <c r="H9" s="58"/>
      <c r="I9" s="57"/>
      <c r="J9" s="58"/>
      <c r="K9" s="57"/>
      <c r="L9" s="58"/>
      <c r="M9" s="57"/>
      <c r="N9" s="58"/>
      <c r="O9" s="57"/>
      <c r="P9" s="58"/>
      <c r="Q9" s="57"/>
      <c r="R9" s="58"/>
      <c r="S9" s="57"/>
      <c r="T9" s="58"/>
      <c r="U9" s="57"/>
      <c r="V9" s="58"/>
      <c r="W9" s="57"/>
      <c r="X9" s="58"/>
      <c r="Y9" s="57"/>
      <c r="Z9" s="58"/>
      <c r="AA9" s="57"/>
      <c r="AB9" s="58"/>
      <c r="AC9" s="57"/>
      <c r="AD9" s="58"/>
      <c r="AE9" s="57"/>
      <c r="AF9" s="58"/>
      <c r="AG9" s="57"/>
      <c r="AH9" s="58"/>
      <c r="AI9" s="57"/>
      <c r="AJ9" s="58"/>
    </row>
    <row r="10" spans="2:36" ht="17.25" customHeight="1" x14ac:dyDescent="0.25">
      <c r="B10" s="15" t="s">
        <v>6</v>
      </c>
      <c r="C10" s="59"/>
      <c r="D10" s="60"/>
      <c r="E10" s="59"/>
      <c r="F10" s="60"/>
      <c r="G10" s="59"/>
      <c r="H10" s="60"/>
      <c r="I10" s="59"/>
      <c r="J10" s="60"/>
      <c r="K10" s="59"/>
      <c r="L10" s="60"/>
      <c r="M10" s="59"/>
      <c r="N10" s="60"/>
      <c r="O10" s="59"/>
      <c r="P10" s="60"/>
      <c r="Q10" s="59"/>
      <c r="R10" s="60"/>
      <c r="S10" s="59"/>
      <c r="T10" s="60"/>
      <c r="U10" s="59"/>
      <c r="V10" s="60"/>
      <c r="W10" s="59"/>
      <c r="X10" s="60"/>
      <c r="Y10" s="59"/>
      <c r="Z10" s="60"/>
      <c r="AA10" s="59"/>
      <c r="AB10" s="60"/>
      <c r="AC10" s="59"/>
      <c r="AD10" s="60"/>
      <c r="AE10" s="59"/>
      <c r="AF10" s="60"/>
      <c r="AG10" s="59"/>
      <c r="AH10" s="60"/>
      <c r="AI10" s="59"/>
      <c r="AJ10" s="60"/>
    </row>
    <row r="11" spans="2:36" ht="17.25" customHeight="1" x14ac:dyDescent="0.25">
      <c r="B11" s="14" t="s">
        <v>7</v>
      </c>
      <c r="C11" s="57"/>
      <c r="D11" s="58"/>
      <c r="E11" s="57"/>
      <c r="F11" s="58"/>
      <c r="G11" s="57"/>
      <c r="H11" s="58"/>
      <c r="I11" s="57"/>
      <c r="J11" s="58"/>
      <c r="K11" s="57"/>
      <c r="L11" s="58"/>
      <c r="M11" s="57"/>
      <c r="N11" s="58"/>
      <c r="O11" s="57"/>
      <c r="P11" s="58"/>
      <c r="Q11" s="57"/>
      <c r="R11" s="58"/>
      <c r="S11" s="57"/>
      <c r="T11" s="58"/>
      <c r="U11" s="57"/>
      <c r="V11" s="58"/>
      <c r="W11" s="57"/>
      <c r="X11" s="58"/>
      <c r="Y11" s="57"/>
      <c r="Z11" s="58"/>
      <c r="AA11" s="57"/>
      <c r="AB11" s="58"/>
      <c r="AC11" s="57"/>
      <c r="AD11" s="58"/>
      <c r="AE11" s="57"/>
      <c r="AF11" s="58"/>
      <c r="AG11" s="57"/>
      <c r="AH11" s="58"/>
      <c r="AI11" s="57"/>
      <c r="AJ11" s="58"/>
    </row>
    <row r="12" spans="2:36" ht="17.25" customHeight="1" x14ac:dyDescent="0.25">
      <c r="B12" s="15" t="s">
        <v>8</v>
      </c>
      <c r="C12" s="59"/>
      <c r="D12" s="60"/>
      <c r="E12" s="59"/>
      <c r="F12" s="60"/>
      <c r="G12" s="59"/>
      <c r="H12" s="60"/>
      <c r="I12" s="59"/>
      <c r="J12" s="60"/>
      <c r="K12" s="59"/>
      <c r="L12" s="60"/>
      <c r="M12" s="59"/>
      <c r="N12" s="60"/>
      <c r="O12" s="59"/>
      <c r="P12" s="60"/>
      <c r="Q12" s="59"/>
      <c r="R12" s="60"/>
      <c r="S12" s="59"/>
      <c r="T12" s="60"/>
      <c r="U12" s="59"/>
      <c r="V12" s="60"/>
      <c r="W12" s="59"/>
      <c r="X12" s="60"/>
      <c r="Y12" s="59"/>
      <c r="Z12" s="60"/>
      <c r="AA12" s="59"/>
      <c r="AB12" s="60"/>
      <c r="AC12" s="59"/>
      <c r="AD12" s="60"/>
      <c r="AE12" s="59"/>
      <c r="AF12" s="60"/>
      <c r="AG12" s="59"/>
      <c r="AH12" s="60"/>
      <c r="AI12" s="59"/>
      <c r="AJ12" s="60"/>
    </row>
    <row r="13" spans="2:36" ht="17.25" customHeight="1" thickBot="1" x14ac:dyDescent="0.3">
      <c r="B13" s="16" t="s">
        <v>59</v>
      </c>
      <c r="C13" s="61"/>
      <c r="D13" s="62"/>
      <c r="E13" s="61"/>
      <c r="F13" s="62"/>
      <c r="G13" s="61"/>
      <c r="H13" s="62"/>
      <c r="I13" s="61"/>
      <c r="J13" s="62"/>
      <c r="K13" s="61"/>
      <c r="L13" s="62"/>
      <c r="M13" s="61"/>
      <c r="N13" s="62"/>
      <c r="O13" s="61"/>
      <c r="P13" s="62"/>
      <c r="Q13" s="61"/>
      <c r="R13" s="62"/>
      <c r="S13" s="61"/>
      <c r="T13" s="62"/>
      <c r="U13" s="61"/>
      <c r="V13" s="62"/>
      <c r="W13" s="61"/>
      <c r="X13" s="62"/>
      <c r="Y13" s="61"/>
      <c r="Z13" s="62"/>
      <c r="AA13" s="61"/>
      <c r="AB13" s="62"/>
      <c r="AC13" s="61"/>
      <c r="AD13" s="62"/>
      <c r="AE13" s="61"/>
      <c r="AF13" s="62"/>
      <c r="AG13" s="61"/>
      <c r="AH13" s="62"/>
      <c r="AI13" s="61"/>
      <c r="AJ13" s="62"/>
    </row>
    <row r="14" spans="2:36" ht="14.25" customHeight="1" thickBot="1" x14ac:dyDescent="0.3"/>
    <row r="15" spans="2:36" ht="49.5" customHeight="1" thickBot="1" x14ac:dyDescent="0.3">
      <c r="B15" s="48" t="s">
        <v>45</v>
      </c>
      <c r="C15" s="220" t="s">
        <v>58</v>
      </c>
      <c r="D15" s="221"/>
      <c r="E15" s="206" t="s">
        <v>47</v>
      </c>
      <c r="F15" s="207"/>
      <c r="G15" s="208" t="s">
        <v>56</v>
      </c>
      <c r="H15" s="209"/>
      <c r="I15" s="210" t="s">
        <v>57</v>
      </c>
      <c r="J15" s="211"/>
      <c r="K15" s="212" t="s">
        <v>55</v>
      </c>
      <c r="L15" s="213"/>
      <c r="M15" s="223" t="s">
        <v>54</v>
      </c>
      <c r="N15" s="224"/>
      <c r="O15" s="196" t="s">
        <v>60</v>
      </c>
      <c r="P15" s="197"/>
      <c r="Q15" s="37"/>
      <c r="R15" s="36"/>
      <c r="S15" s="36"/>
      <c r="T15" s="36"/>
      <c r="U15" s="36"/>
      <c r="V15" s="36"/>
      <c r="W15" s="39"/>
      <c r="X15" s="38"/>
      <c r="Y15" s="38"/>
    </row>
    <row r="16" spans="2:36" ht="18" customHeight="1" thickBot="1" x14ac:dyDescent="0.3">
      <c r="B16" s="32" t="s">
        <v>0</v>
      </c>
      <c r="C16" s="222">
        <f>IF(Sheet4!BB5=0,"",SUM(C4,E4,G4,I4,K4,M4,O4,Q4,S4,U4,W4,Y4,AA4,AC4,AE4,AG4,AI4))</f>
        <v>2365</v>
      </c>
      <c r="D16" s="222"/>
      <c r="E16" s="214">
        <v>17</v>
      </c>
      <c r="F16" s="214"/>
      <c r="G16" s="214">
        <v>24</v>
      </c>
      <c r="H16" s="214"/>
      <c r="I16" s="214">
        <v>30</v>
      </c>
      <c r="J16" s="214"/>
      <c r="K16" s="214">
        <v>42</v>
      </c>
      <c r="L16" s="214"/>
      <c r="M16" s="49">
        <f>IFERROR(RANK(N16,$N$16:$N$25),"")</f>
        <v>4</v>
      </c>
      <c r="N16" s="45">
        <f>IF(C16="","",P16/K16)</f>
        <v>1.9916666666666667</v>
      </c>
      <c r="O16" s="52">
        <f t="shared" ref="O16:O25" si="0">IFERROR(RANK(P16,$P$16:$P$25),"")</f>
        <v>4</v>
      </c>
      <c r="P16" s="42">
        <f>IF(C16="","",Sheet4!BB5)</f>
        <v>83.65</v>
      </c>
      <c r="Q16" s="37"/>
      <c r="R16" s="36"/>
      <c r="S16" s="167" t="s">
        <v>48</v>
      </c>
      <c r="T16" s="168"/>
      <c r="U16" s="168"/>
      <c r="V16" s="168"/>
      <c r="W16" s="168"/>
      <c r="X16" s="168"/>
      <c r="Y16" s="168"/>
      <c r="Z16" s="169"/>
    </row>
    <row r="17" spans="2:26" ht="18" customHeight="1" thickBot="1" x14ac:dyDescent="0.35">
      <c r="B17" s="33" t="s">
        <v>1</v>
      </c>
      <c r="C17" s="204">
        <f>IF(Sheet4!BB6=0,"",SUM(C5,E5,G5,I5,K5,M5,O5,Q5,S5,U5,W5,Y5,AA5,AC5,AE5,AG5,AI5))</f>
        <v>2365</v>
      </c>
      <c r="D17" s="204"/>
      <c r="E17" s="202">
        <v>18</v>
      </c>
      <c r="F17" s="202"/>
      <c r="G17" s="202"/>
      <c r="H17" s="202"/>
      <c r="I17" s="202">
        <v>29</v>
      </c>
      <c r="J17" s="202"/>
      <c r="K17" s="202">
        <v>40</v>
      </c>
      <c r="L17" s="202"/>
      <c r="M17" s="50">
        <f t="shared" ref="M17:M25" si="1">IFERROR(RANK(N17,$N$16:$N$25),"")</f>
        <v>3</v>
      </c>
      <c r="N17" s="44">
        <f t="shared" ref="N17:N25" si="2">IF(C17="","",P17/K17)</f>
        <v>2.0987499999999999</v>
      </c>
      <c r="O17" s="53">
        <f t="shared" si="0"/>
        <v>3</v>
      </c>
      <c r="P17" s="41">
        <f>IF(C17="","",Sheet4!BB6)</f>
        <v>83.95</v>
      </c>
      <c r="Q17" s="37"/>
      <c r="R17" s="36"/>
      <c r="S17" s="170" t="s">
        <v>49</v>
      </c>
      <c r="T17" s="171"/>
      <c r="U17" s="171"/>
      <c r="V17" s="172"/>
      <c r="W17" s="198" t="s">
        <v>50</v>
      </c>
      <c r="X17" s="199"/>
      <c r="Y17" s="199"/>
      <c r="Z17" s="200"/>
    </row>
    <row r="18" spans="2:26" ht="18" customHeight="1" x14ac:dyDescent="0.25">
      <c r="B18" s="34" t="s">
        <v>2</v>
      </c>
      <c r="C18" s="204">
        <f>IF(Sheet4!BB7=0,"",SUM(C6,E6,G6,I6,K6,M6,O6,Q6,S6,U6,W6,Y6,AA6,AC6,AE6,AG6,AI6))</f>
        <v>2370</v>
      </c>
      <c r="D18" s="204"/>
      <c r="E18" s="203">
        <v>17</v>
      </c>
      <c r="F18" s="203"/>
      <c r="G18" s="203"/>
      <c r="H18" s="203"/>
      <c r="I18" s="203">
        <v>31</v>
      </c>
      <c r="J18" s="203"/>
      <c r="K18" s="203">
        <v>38</v>
      </c>
      <c r="L18" s="203"/>
      <c r="M18" s="50">
        <f t="shared" si="1"/>
        <v>1</v>
      </c>
      <c r="N18" s="44">
        <f t="shared" si="2"/>
        <v>2.2459210526315787</v>
      </c>
      <c r="O18" s="53">
        <f t="shared" si="0"/>
        <v>2</v>
      </c>
      <c r="P18" s="41">
        <f>IF(C18="","",Sheet4!BB7)</f>
        <v>85.344999999999999</v>
      </c>
      <c r="Q18" s="37"/>
      <c r="R18" s="36"/>
      <c r="S18" s="179" t="str">
        <f>LOOKUP(V18,P16:P25,B16:B25)</f>
        <v>Reçete 4</v>
      </c>
      <c r="T18" s="180"/>
      <c r="U18" s="180"/>
      <c r="V18" s="183">
        <f>MAX(P16:P25)</f>
        <v>86.65</v>
      </c>
      <c r="W18" s="185" t="str">
        <f>LOOKUP(Z18,P16:P25,B16:B25)</f>
        <v>Reçete 1</v>
      </c>
      <c r="X18" s="186"/>
      <c r="Y18" s="186"/>
      <c r="Z18" s="189">
        <f>MIN(P16:P25)</f>
        <v>83.65</v>
      </c>
    </row>
    <row r="19" spans="2:26" ht="18" customHeight="1" thickBot="1" x14ac:dyDescent="0.3">
      <c r="B19" s="33" t="s">
        <v>3</v>
      </c>
      <c r="C19" s="204">
        <f>IF(Sheet4!BB8=0,"",SUM(C7,E7,G7,I7,K7,M7,O7,Q7,S7,U7,W7,Y7,AA7,AC7,AE7,AG7,AI7))</f>
        <v>2365</v>
      </c>
      <c r="D19" s="204"/>
      <c r="E19" s="202">
        <v>17</v>
      </c>
      <c r="F19" s="202"/>
      <c r="G19" s="202"/>
      <c r="H19" s="202"/>
      <c r="I19" s="202">
        <v>34</v>
      </c>
      <c r="J19" s="202"/>
      <c r="K19" s="202">
        <v>40</v>
      </c>
      <c r="L19" s="202"/>
      <c r="M19" s="50">
        <f t="shared" si="1"/>
        <v>2</v>
      </c>
      <c r="N19" s="44">
        <f t="shared" si="2"/>
        <v>2.1662500000000002</v>
      </c>
      <c r="O19" s="53">
        <f t="shared" si="0"/>
        <v>1</v>
      </c>
      <c r="P19" s="41">
        <f>IF(C19="","",Sheet4!BB8)</f>
        <v>86.65</v>
      </c>
      <c r="Q19" s="37"/>
      <c r="R19" s="36"/>
      <c r="S19" s="181"/>
      <c r="T19" s="182"/>
      <c r="U19" s="182"/>
      <c r="V19" s="184"/>
      <c r="W19" s="187"/>
      <c r="X19" s="188"/>
      <c r="Y19" s="188"/>
      <c r="Z19" s="190"/>
    </row>
    <row r="20" spans="2:26" ht="18" customHeight="1" x14ac:dyDescent="0.25">
      <c r="B20" s="34" t="s">
        <v>4</v>
      </c>
      <c r="C20" s="204" t="str">
        <f>IF(Sheet4!BB9=0,"",SUM(C8,E8,G8,I8,K8,M8,O8,Q8,S8,U8,W8,Y8,AA8,AC8,AE8,AG8,AI8))</f>
        <v/>
      </c>
      <c r="D20" s="204"/>
      <c r="E20" s="203"/>
      <c r="F20" s="203"/>
      <c r="G20" s="203"/>
      <c r="H20" s="203"/>
      <c r="I20" s="203"/>
      <c r="J20" s="203"/>
      <c r="K20" s="203"/>
      <c r="L20" s="203"/>
      <c r="M20" s="50" t="str">
        <f t="shared" si="1"/>
        <v/>
      </c>
      <c r="N20" s="44" t="str">
        <f t="shared" si="2"/>
        <v/>
      </c>
      <c r="O20" s="53" t="str">
        <f t="shared" si="0"/>
        <v/>
      </c>
      <c r="P20" s="41" t="str">
        <f>IF(C20="","",Sheet4!BB9)</f>
        <v/>
      </c>
      <c r="Q20" s="37"/>
      <c r="R20" s="36"/>
      <c r="S20" s="36"/>
      <c r="T20" s="36"/>
      <c r="U20" s="36"/>
      <c r="V20" s="36"/>
      <c r="W20" s="39"/>
      <c r="X20" s="38"/>
      <c r="Y20" s="38"/>
    </row>
    <row r="21" spans="2:26" ht="18" customHeight="1" thickBot="1" x14ac:dyDescent="0.3">
      <c r="B21" s="33" t="s">
        <v>5</v>
      </c>
      <c r="C21" s="204" t="str">
        <f>IF(Sheet4!BB10=0,"",SUM(C9,E9,G9,I9,K9,M9,O9,Q9,S9,U9,W9,Y9,AA9,AC9,AE9,AG9,AI9))</f>
        <v/>
      </c>
      <c r="D21" s="204"/>
      <c r="E21" s="202"/>
      <c r="F21" s="202"/>
      <c r="G21" s="202"/>
      <c r="H21" s="202"/>
      <c r="I21" s="202"/>
      <c r="J21" s="202"/>
      <c r="K21" s="202"/>
      <c r="L21" s="202"/>
      <c r="M21" s="50" t="str">
        <f t="shared" si="1"/>
        <v/>
      </c>
      <c r="N21" s="44" t="str">
        <f t="shared" si="2"/>
        <v/>
      </c>
      <c r="O21" s="53" t="str">
        <f t="shared" si="0"/>
        <v/>
      </c>
      <c r="P21" s="41" t="str">
        <f>IF(C21="","",Sheet4!BB10)</f>
        <v/>
      </c>
      <c r="Q21" s="37"/>
      <c r="R21" s="36"/>
      <c r="S21" s="36"/>
      <c r="T21" s="36"/>
      <c r="U21" s="36"/>
      <c r="V21" s="36"/>
      <c r="W21" s="39"/>
      <c r="X21" s="38"/>
      <c r="Y21" s="38"/>
    </row>
    <row r="22" spans="2:26" ht="18" customHeight="1" thickBot="1" x14ac:dyDescent="0.3">
      <c r="B22" s="34" t="s">
        <v>6</v>
      </c>
      <c r="C22" s="204" t="str">
        <f>IF(Sheet4!BB11=0,"",SUM(C10,E10,G10,I10,K10,M10,O10,Q10,S10,U10,W10,Y10,AA10,AC10,AE10,AG10,AI10))</f>
        <v/>
      </c>
      <c r="D22" s="204"/>
      <c r="E22" s="203"/>
      <c r="F22" s="203"/>
      <c r="G22" s="203"/>
      <c r="H22" s="203"/>
      <c r="I22" s="203"/>
      <c r="J22" s="203"/>
      <c r="K22" s="203"/>
      <c r="L22" s="203"/>
      <c r="M22" s="50" t="str">
        <f t="shared" si="1"/>
        <v/>
      </c>
      <c r="N22" s="44" t="str">
        <f t="shared" si="2"/>
        <v/>
      </c>
      <c r="O22" s="53" t="str">
        <f t="shared" si="0"/>
        <v/>
      </c>
      <c r="P22" s="41" t="str">
        <f>IF(C22="","",Sheet4!BB11)</f>
        <v/>
      </c>
      <c r="Q22" s="37"/>
      <c r="R22" s="36"/>
      <c r="S22" s="191" t="s">
        <v>51</v>
      </c>
      <c r="T22" s="192"/>
      <c r="U22" s="192"/>
      <c r="V22" s="192"/>
      <c r="W22" s="192"/>
      <c r="X22" s="192"/>
      <c r="Y22" s="192"/>
      <c r="Z22" s="193"/>
    </row>
    <row r="23" spans="2:26" ht="18" customHeight="1" thickBot="1" x14ac:dyDescent="0.35">
      <c r="B23" s="33" t="s">
        <v>7</v>
      </c>
      <c r="C23" s="204" t="str">
        <f>IF(Sheet4!BB12=0,"",SUM(C11,E11,G11,I11,K11,M11,O11,Q11,S11,U11,W11,Y11,AA11,AC11,AE11,AG11,AI11))</f>
        <v/>
      </c>
      <c r="D23" s="204"/>
      <c r="E23" s="202"/>
      <c r="F23" s="202"/>
      <c r="G23" s="202"/>
      <c r="H23" s="202"/>
      <c r="I23" s="202"/>
      <c r="J23" s="202"/>
      <c r="K23" s="202"/>
      <c r="L23" s="202"/>
      <c r="M23" s="50" t="str">
        <f t="shared" si="1"/>
        <v/>
      </c>
      <c r="N23" s="44" t="str">
        <f t="shared" si="2"/>
        <v/>
      </c>
      <c r="O23" s="53" t="str">
        <f t="shared" si="0"/>
        <v/>
      </c>
      <c r="P23" s="41" t="str">
        <f>IF(C23="","",Sheet4!BB12)</f>
        <v/>
      </c>
      <c r="Q23" s="37"/>
      <c r="R23" s="36"/>
      <c r="S23" s="173" t="s">
        <v>49</v>
      </c>
      <c r="T23" s="174"/>
      <c r="U23" s="174"/>
      <c r="V23" s="175"/>
      <c r="W23" s="176" t="s">
        <v>50</v>
      </c>
      <c r="X23" s="177"/>
      <c r="Y23" s="177"/>
      <c r="Z23" s="178"/>
    </row>
    <row r="24" spans="2:26" ht="18" customHeight="1" x14ac:dyDescent="0.25">
      <c r="B24" s="34" t="s">
        <v>8</v>
      </c>
      <c r="C24" s="204" t="str">
        <f>IF(Sheet4!BB13=0,"",SUM(C12,E12,G12,I12,K12,M12,O12,Q12,S12,U12,W12,Y12,AA12,AC12,AE12,AG12,AI12))</f>
        <v/>
      </c>
      <c r="D24" s="204"/>
      <c r="E24" s="203"/>
      <c r="F24" s="203"/>
      <c r="G24" s="203"/>
      <c r="H24" s="203"/>
      <c r="I24" s="203"/>
      <c r="J24" s="203"/>
      <c r="K24" s="203"/>
      <c r="L24" s="203"/>
      <c r="M24" s="50" t="str">
        <f t="shared" si="1"/>
        <v/>
      </c>
      <c r="N24" s="44" t="str">
        <f t="shared" si="2"/>
        <v/>
      </c>
      <c r="O24" s="53" t="str">
        <f t="shared" si="0"/>
        <v/>
      </c>
      <c r="P24" s="41" t="str">
        <f>IF(C24="","",Sheet4!BB13)</f>
        <v/>
      </c>
      <c r="Q24" s="37"/>
      <c r="R24" s="36"/>
      <c r="S24" s="179" t="str">
        <f>LOOKUP(V24,N16:N25,B16:B25)</f>
        <v>Reçete 3</v>
      </c>
      <c r="T24" s="180"/>
      <c r="U24" s="180"/>
      <c r="V24" s="183">
        <f>MAX(N16:N25)</f>
        <v>2.2459210526315787</v>
      </c>
      <c r="W24" s="185" t="str">
        <f>LOOKUP(Z24,N16:N25,B16:B25)</f>
        <v>Reçete 1</v>
      </c>
      <c r="X24" s="186"/>
      <c r="Y24" s="186"/>
      <c r="Z24" s="189">
        <f>MIN(N16:N25)</f>
        <v>1.9916666666666667</v>
      </c>
    </row>
    <row r="25" spans="2:26" ht="18" customHeight="1" thickBot="1" x14ac:dyDescent="0.3">
      <c r="B25" s="35" t="s">
        <v>59</v>
      </c>
      <c r="C25" s="205" t="str">
        <f>IF(Sheet4!BB14=0,"",SUM(C13,E13,G13,I13,K13,M13,O13,Q13,S13,U13,W13,Y13,AA13,AC13,AE13,AG13,AI13))</f>
        <v/>
      </c>
      <c r="D25" s="205"/>
      <c r="E25" s="201"/>
      <c r="F25" s="201"/>
      <c r="G25" s="201"/>
      <c r="H25" s="201"/>
      <c r="I25" s="201"/>
      <c r="J25" s="201"/>
      <c r="K25" s="201"/>
      <c r="L25" s="201"/>
      <c r="M25" s="51" t="str">
        <f t="shared" si="1"/>
        <v/>
      </c>
      <c r="N25" s="43" t="str">
        <f t="shared" si="2"/>
        <v/>
      </c>
      <c r="O25" s="54" t="str">
        <f t="shared" si="0"/>
        <v/>
      </c>
      <c r="P25" s="40" t="str">
        <f>IF(C25="","",Sheet4!BB14)</f>
        <v/>
      </c>
      <c r="Q25" s="166"/>
      <c r="R25" s="166"/>
      <c r="S25" s="181"/>
      <c r="T25" s="182"/>
      <c r="U25" s="182"/>
      <c r="V25" s="184"/>
      <c r="W25" s="187"/>
      <c r="X25" s="188"/>
      <c r="Y25" s="188"/>
      <c r="Z25" s="190"/>
    </row>
    <row r="26" spans="2:26" x14ac:dyDescent="0.25">
      <c r="Q26" s="38"/>
      <c r="R26" s="38"/>
      <c r="S26" s="38"/>
      <c r="T26" s="38"/>
      <c r="U26" s="38"/>
      <c r="V26" s="38"/>
      <c r="W26" s="38"/>
      <c r="X26" s="38"/>
      <c r="Y26" s="38"/>
    </row>
    <row r="27" spans="2:26" x14ac:dyDescent="0.25">
      <c r="Q27" s="38"/>
      <c r="R27" s="38"/>
      <c r="S27" s="38"/>
      <c r="T27" s="38"/>
      <c r="U27" s="38"/>
      <c r="V27" s="38"/>
      <c r="W27" s="38"/>
      <c r="X27" s="38"/>
      <c r="Y27" s="38"/>
    </row>
    <row r="28" spans="2:26" x14ac:dyDescent="0.25">
      <c r="Q28" s="38"/>
      <c r="R28" s="38"/>
      <c r="S28" s="38"/>
      <c r="T28" s="38"/>
      <c r="U28" s="38"/>
      <c r="V28" s="38"/>
      <c r="W28" s="38"/>
      <c r="X28" s="38"/>
      <c r="Y28" s="38"/>
    </row>
  </sheetData>
  <sheetProtection password="CE28" sheet="1" objects="1" scenarios="1"/>
  <mergeCells count="90">
    <mergeCell ref="O2:P2"/>
    <mergeCell ref="Q2:R2"/>
    <mergeCell ref="S2:T2"/>
    <mergeCell ref="E2:F2"/>
    <mergeCell ref="I2:J2"/>
    <mergeCell ref="G2:H2"/>
    <mergeCell ref="K2:L2"/>
    <mergeCell ref="M2:N2"/>
    <mergeCell ref="K17:L17"/>
    <mergeCell ref="AE2:AF2"/>
    <mergeCell ref="AG2:AH2"/>
    <mergeCell ref="AI2:AJ2"/>
    <mergeCell ref="C15:D15"/>
    <mergeCell ref="C16:D16"/>
    <mergeCell ref="C17:D17"/>
    <mergeCell ref="M15:N15"/>
    <mergeCell ref="E17:F17"/>
    <mergeCell ref="G17:H17"/>
    <mergeCell ref="U2:V2"/>
    <mergeCell ref="W2:X2"/>
    <mergeCell ref="Y2:Z2"/>
    <mergeCell ref="AA2:AB2"/>
    <mergeCell ref="AC2:AD2"/>
    <mergeCell ref="C2:D2"/>
    <mergeCell ref="C25:D25"/>
    <mergeCell ref="E15:F15"/>
    <mergeCell ref="G15:H15"/>
    <mergeCell ref="I15:J15"/>
    <mergeCell ref="K15:L15"/>
    <mergeCell ref="E16:F16"/>
    <mergeCell ref="G16:H16"/>
    <mergeCell ref="I16:J16"/>
    <mergeCell ref="K16:L16"/>
    <mergeCell ref="C18:D18"/>
    <mergeCell ref="C19:D19"/>
    <mergeCell ref="C20:D20"/>
    <mergeCell ref="C21:D21"/>
    <mergeCell ref="C22:D22"/>
    <mergeCell ref="C23:D23"/>
    <mergeCell ref="I17:J17"/>
    <mergeCell ref="C24:D24"/>
    <mergeCell ref="E22:F22"/>
    <mergeCell ref="G22:H22"/>
    <mergeCell ref="I22:J22"/>
    <mergeCell ref="K22:L22"/>
    <mergeCell ref="G21:H21"/>
    <mergeCell ref="I21:J21"/>
    <mergeCell ref="K21:L21"/>
    <mergeCell ref="E18:F18"/>
    <mergeCell ref="G18:H18"/>
    <mergeCell ref="I18:J18"/>
    <mergeCell ref="K18:L18"/>
    <mergeCell ref="E19:F19"/>
    <mergeCell ref="G19:H19"/>
    <mergeCell ref="I19:J19"/>
    <mergeCell ref="K19:L19"/>
    <mergeCell ref="E20:F20"/>
    <mergeCell ref="G20:H20"/>
    <mergeCell ref="I20:J20"/>
    <mergeCell ref="K20:L20"/>
    <mergeCell ref="B2:B3"/>
    <mergeCell ref="O15:P15"/>
    <mergeCell ref="W17:Z17"/>
    <mergeCell ref="E25:F25"/>
    <mergeCell ref="G25:H25"/>
    <mergeCell ref="I25:J25"/>
    <mergeCell ref="K25:L25"/>
    <mergeCell ref="E23:F23"/>
    <mergeCell ref="G23:H23"/>
    <mergeCell ref="I23:J23"/>
    <mergeCell ref="K23:L23"/>
    <mergeCell ref="E24:F24"/>
    <mergeCell ref="G24:H24"/>
    <mergeCell ref="I24:J24"/>
    <mergeCell ref="K24:L24"/>
    <mergeCell ref="E21:F21"/>
    <mergeCell ref="Q25:R25"/>
    <mergeCell ref="S16:Z16"/>
    <mergeCell ref="S17:V17"/>
    <mergeCell ref="S23:V23"/>
    <mergeCell ref="W23:Z23"/>
    <mergeCell ref="S24:U25"/>
    <mergeCell ref="V24:V25"/>
    <mergeCell ref="W24:Y25"/>
    <mergeCell ref="Z24:Z25"/>
    <mergeCell ref="S18:U19"/>
    <mergeCell ref="V18:V19"/>
    <mergeCell ref="W18:Y19"/>
    <mergeCell ref="Z18:Z19"/>
    <mergeCell ref="S22:Z22"/>
  </mergeCells>
  <conditionalFormatting sqref="D4:D13 F4:F13 H4:H13 J4:J13 L4:L13 N4:N13 P4:P13 R4:R13 T4:T13 V4:V13 X4:X13 Z4:Z13 AB4:AB13 AD4:AD13 AF4:AF13 AH4:AH13 AJ4:AJ13">
    <cfRule type="expression" dxfId="15" priority="1">
      <formula>IF(AND(C4&lt;&gt;"",D4=""),1)</formula>
    </cfRule>
  </conditionalFormatting>
  <pageMargins left="0.7" right="0.7" top="0.75" bottom="0.75" header="0.3" footer="0.3"/>
  <drawing r:id="rId1"/>
  <extLst>
    <ext xmlns:x14="http://schemas.microsoft.com/office/spreadsheetml/2009/9/main" uri="{CCE6A557-97BC-4b89-ADB6-D9C93CAAB3DF}">
      <x14:dataValidations xmlns:xm="http://schemas.microsoft.com/office/excel/2006/main" count="17">
        <x14:dataValidation type="list" allowBlank="1" showInputMessage="1" showErrorMessage="1">
          <x14:formula1>
            <xm:f>'Maliyet Gir'!$B$2:$B$4</xm:f>
          </x14:formula1>
          <xm:sqref>F4:F13</xm:sqref>
        </x14:dataValidation>
        <x14:dataValidation type="list" allowBlank="1" showInputMessage="1" showErrorMessage="1">
          <x14:formula1>
            <xm:f>'Maliyet Gir'!$B$5:$B$7</xm:f>
          </x14:formula1>
          <xm:sqref>J4:J13</xm:sqref>
        </x14:dataValidation>
        <x14:dataValidation type="list" allowBlank="1" showInputMessage="1" showErrorMessage="1">
          <x14:formula1>
            <xm:f>'Maliyet Gir'!$B$30:$B$32</xm:f>
          </x14:formula1>
          <xm:sqref>AH4:AH13</xm:sqref>
        </x14:dataValidation>
        <x14:dataValidation type="list" allowBlank="1" showInputMessage="1" showErrorMessage="1">
          <x14:formula1>
            <xm:f>'Maliyet Gir'!$B$2:$B$4</xm:f>
          </x14:formula1>
          <xm:sqref>D4:D13</xm:sqref>
        </x14:dataValidation>
        <x14:dataValidation type="list" allowBlank="1" showInputMessage="1" showErrorMessage="1">
          <x14:formula1>
            <xm:f>'Maliyet Gir'!$B$5:$B$7</xm:f>
          </x14:formula1>
          <xm:sqref>H4:H13</xm:sqref>
        </x14:dataValidation>
        <x14:dataValidation type="list" allowBlank="1" showInputMessage="1" showErrorMessage="1">
          <x14:formula1>
            <xm:f>'Maliyet Gir'!$B$8:$B$10</xm:f>
          </x14:formula1>
          <xm:sqref>L4:L13</xm:sqref>
        </x14:dataValidation>
        <x14:dataValidation type="list" allowBlank="1" showInputMessage="1" showErrorMessage="1">
          <x14:formula1>
            <xm:f>'Maliyet Gir'!$B$11:$B$13</xm:f>
          </x14:formula1>
          <xm:sqref>N4:N13</xm:sqref>
        </x14:dataValidation>
        <x14:dataValidation type="list" allowBlank="1" showInputMessage="1" showErrorMessage="1">
          <x14:formula1>
            <xm:f>'Maliyet Gir'!$B$14:$B$16</xm:f>
          </x14:formula1>
          <xm:sqref>P4:P13</xm:sqref>
        </x14:dataValidation>
        <x14:dataValidation type="list" allowBlank="1" showInputMessage="1" showErrorMessage="1">
          <x14:formula1>
            <xm:f>'Maliyet Gir'!$B$17:$B$19</xm:f>
          </x14:formula1>
          <xm:sqref>R4:R13</xm:sqref>
        </x14:dataValidation>
        <x14:dataValidation type="list" allowBlank="1" showInputMessage="1" showErrorMessage="1">
          <x14:formula1>
            <xm:f>'Maliyet Gir'!$B$20:$B$22</xm:f>
          </x14:formula1>
          <xm:sqref>T4:T13</xm:sqref>
        </x14:dataValidation>
        <x14:dataValidation type="list" allowBlank="1" showInputMessage="1" showErrorMessage="1">
          <x14:formula1>
            <xm:f>'Maliyet Gir'!$B$23:$B$25</xm:f>
          </x14:formula1>
          <xm:sqref>V4:V13</xm:sqref>
        </x14:dataValidation>
        <x14:dataValidation type="list" allowBlank="1" showInputMessage="1" showErrorMessage="1">
          <x14:formula1>
            <xm:f>'Maliyet Gir'!$B$26</xm:f>
          </x14:formula1>
          <xm:sqref>X4:X13</xm:sqref>
        </x14:dataValidation>
        <x14:dataValidation type="list" allowBlank="1" showInputMessage="1" showErrorMessage="1">
          <x14:formula1>
            <xm:f>'Maliyet Gir'!$B$27</xm:f>
          </x14:formula1>
          <xm:sqref>Z4:Z13</xm:sqref>
        </x14:dataValidation>
        <x14:dataValidation type="list" allowBlank="1" showInputMessage="1" showErrorMessage="1">
          <x14:formula1>
            <xm:f>'Maliyet Gir'!$B$28</xm:f>
          </x14:formula1>
          <xm:sqref>AB4:AB13</xm:sqref>
        </x14:dataValidation>
        <x14:dataValidation type="list" allowBlank="1" showInputMessage="1" showErrorMessage="1">
          <x14:formula1>
            <xm:f>'Maliyet Gir'!$B$29</xm:f>
          </x14:formula1>
          <xm:sqref>AD4:AD13</xm:sqref>
        </x14:dataValidation>
        <x14:dataValidation type="list" allowBlank="1" showInputMessage="1" showErrorMessage="1">
          <x14:formula1>
            <xm:f>'Maliyet Gir'!$B$30:$B$32</xm:f>
          </x14:formula1>
          <xm:sqref>AF4:AF13</xm:sqref>
        </x14:dataValidation>
        <x14:dataValidation type="list" allowBlank="1" showInputMessage="1" showErrorMessage="1">
          <x14:formula1>
            <xm:f>'Maliyet Gir'!$B$33:$B$34</xm:f>
          </x14:formula1>
          <xm:sqref>AJ4:AJ13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70C0"/>
  </sheetPr>
  <dimension ref="A1:C34"/>
  <sheetViews>
    <sheetView showGridLines="0" workbookViewId="0">
      <pane xSplit="3" ySplit="1" topLeftCell="D2" activePane="bottomRight" state="frozen"/>
      <selection pane="topRight" activeCell="D1" sqref="D1"/>
      <selection pane="bottomLeft" activeCell="A2" sqref="A2"/>
      <selection pane="bottomRight" activeCell="E7" sqref="E7"/>
    </sheetView>
  </sheetViews>
  <sheetFormatPr defaultRowHeight="15" x14ac:dyDescent="0.25"/>
  <cols>
    <col min="1" max="1" width="19" customWidth="1"/>
    <col min="2" max="2" width="20" customWidth="1"/>
    <col min="3" max="3" width="22" customWidth="1"/>
  </cols>
  <sheetData>
    <row r="1" spans="1:3" ht="27.75" customHeight="1" thickBot="1" x14ac:dyDescent="0.3">
      <c r="A1" s="83" t="s">
        <v>33</v>
      </c>
      <c r="B1" s="83" t="s">
        <v>25</v>
      </c>
      <c r="C1" s="83" t="s">
        <v>34</v>
      </c>
    </row>
    <row r="2" spans="1:3" ht="15" customHeight="1" x14ac:dyDescent="0.25">
      <c r="A2" s="1" t="s">
        <v>10</v>
      </c>
      <c r="B2" s="63" t="s">
        <v>39</v>
      </c>
      <c r="C2" s="64">
        <v>170</v>
      </c>
    </row>
    <row r="3" spans="1:3" ht="15.75" x14ac:dyDescent="0.25">
      <c r="A3" s="2" t="s">
        <v>11</v>
      </c>
      <c r="B3" s="65" t="s">
        <v>40</v>
      </c>
      <c r="C3" s="66">
        <v>165</v>
      </c>
    </row>
    <row r="4" spans="1:3" ht="16.5" thickBot="1" x14ac:dyDescent="0.3">
      <c r="A4" s="3" t="s">
        <v>28</v>
      </c>
      <c r="B4" s="67" t="s">
        <v>41</v>
      </c>
      <c r="C4" s="68">
        <v>150</v>
      </c>
    </row>
    <row r="5" spans="1:3" ht="15.75" x14ac:dyDescent="0.25">
      <c r="A5" s="4" t="s">
        <v>12</v>
      </c>
      <c r="B5" s="63" t="s">
        <v>43</v>
      </c>
      <c r="C5" s="64">
        <v>140</v>
      </c>
    </row>
    <row r="6" spans="1:3" ht="15.75" x14ac:dyDescent="0.25">
      <c r="A6" s="5" t="s">
        <v>13</v>
      </c>
      <c r="B6" s="65" t="s">
        <v>42</v>
      </c>
      <c r="C6" s="66">
        <v>100</v>
      </c>
    </row>
    <row r="7" spans="1:3" ht="16.5" thickBot="1" x14ac:dyDescent="0.3">
      <c r="A7" s="6" t="s">
        <v>29</v>
      </c>
      <c r="B7" s="67" t="s">
        <v>44</v>
      </c>
      <c r="C7" s="68">
        <v>135</v>
      </c>
    </row>
    <row r="8" spans="1:3" ht="15.75" x14ac:dyDescent="0.25">
      <c r="A8" s="1" t="s">
        <v>14</v>
      </c>
      <c r="B8" s="63" t="s">
        <v>39</v>
      </c>
      <c r="C8" s="64">
        <v>15</v>
      </c>
    </row>
    <row r="9" spans="1:3" ht="15.75" x14ac:dyDescent="0.25">
      <c r="A9" s="2" t="s">
        <v>14</v>
      </c>
      <c r="B9" s="65" t="s">
        <v>40</v>
      </c>
      <c r="C9" s="66">
        <v>14</v>
      </c>
    </row>
    <row r="10" spans="1:3" ht="16.5" thickBot="1" x14ac:dyDescent="0.3">
      <c r="A10" s="3" t="s">
        <v>14</v>
      </c>
      <c r="B10" s="67" t="s">
        <v>41</v>
      </c>
      <c r="C10" s="68">
        <v>13</v>
      </c>
    </row>
    <row r="11" spans="1:3" ht="15.75" x14ac:dyDescent="0.25">
      <c r="A11" s="4" t="s">
        <v>15</v>
      </c>
      <c r="B11" s="63" t="s">
        <v>39</v>
      </c>
      <c r="C11" s="64">
        <v>15</v>
      </c>
    </row>
    <row r="12" spans="1:3" ht="15.75" x14ac:dyDescent="0.25">
      <c r="A12" s="5" t="s">
        <v>15</v>
      </c>
      <c r="B12" s="65" t="s">
        <v>40</v>
      </c>
      <c r="C12" s="66">
        <v>14</v>
      </c>
    </row>
    <row r="13" spans="1:3" ht="16.5" thickBot="1" x14ac:dyDescent="0.3">
      <c r="A13" s="6" t="s">
        <v>15</v>
      </c>
      <c r="B13" s="67" t="s">
        <v>41</v>
      </c>
      <c r="C13" s="68">
        <v>13</v>
      </c>
    </row>
    <row r="14" spans="1:3" ht="15.75" x14ac:dyDescent="0.25">
      <c r="A14" s="1" t="s">
        <v>26</v>
      </c>
      <c r="B14" s="63" t="s">
        <v>39</v>
      </c>
      <c r="C14" s="64">
        <v>15</v>
      </c>
    </row>
    <row r="15" spans="1:3" ht="15.75" x14ac:dyDescent="0.25">
      <c r="A15" s="2" t="s">
        <v>26</v>
      </c>
      <c r="B15" s="65" t="s">
        <v>40</v>
      </c>
      <c r="C15" s="66">
        <v>14</v>
      </c>
    </row>
    <row r="16" spans="1:3" ht="16.5" thickBot="1" x14ac:dyDescent="0.3">
      <c r="A16" s="3" t="s">
        <v>26</v>
      </c>
      <c r="B16" s="67" t="s">
        <v>41</v>
      </c>
      <c r="C16" s="68">
        <v>13</v>
      </c>
    </row>
    <row r="17" spans="1:3" ht="15.75" x14ac:dyDescent="0.25">
      <c r="A17" s="4" t="s">
        <v>16</v>
      </c>
      <c r="B17" s="63" t="s">
        <v>39</v>
      </c>
      <c r="C17" s="64">
        <v>15</v>
      </c>
    </row>
    <row r="18" spans="1:3" ht="15.75" x14ac:dyDescent="0.25">
      <c r="A18" s="5" t="s">
        <v>16</v>
      </c>
      <c r="B18" s="65" t="s">
        <v>40</v>
      </c>
      <c r="C18" s="66">
        <v>14</v>
      </c>
    </row>
    <row r="19" spans="1:3" ht="16.5" thickBot="1" x14ac:dyDescent="0.3">
      <c r="A19" s="6" t="s">
        <v>16</v>
      </c>
      <c r="B19" s="67" t="s">
        <v>41</v>
      </c>
      <c r="C19" s="68">
        <v>13</v>
      </c>
    </row>
    <row r="20" spans="1:3" ht="15.75" x14ac:dyDescent="0.25">
      <c r="A20" s="1" t="s">
        <v>17</v>
      </c>
      <c r="B20" s="63" t="s">
        <v>39</v>
      </c>
      <c r="C20" s="64">
        <v>20</v>
      </c>
    </row>
    <row r="21" spans="1:3" ht="15.75" x14ac:dyDescent="0.25">
      <c r="A21" s="7" t="s">
        <v>17</v>
      </c>
      <c r="B21" s="69" t="s">
        <v>40</v>
      </c>
      <c r="C21" s="70">
        <v>20</v>
      </c>
    </row>
    <row r="22" spans="1:3" ht="16.5" thickBot="1" x14ac:dyDescent="0.3">
      <c r="A22" s="8" t="s">
        <v>17</v>
      </c>
      <c r="B22" s="71" t="s">
        <v>41</v>
      </c>
      <c r="C22" s="72">
        <v>20</v>
      </c>
    </row>
    <row r="23" spans="1:3" ht="15.75" x14ac:dyDescent="0.25">
      <c r="A23" s="4" t="s">
        <v>27</v>
      </c>
      <c r="B23" s="63" t="s">
        <v>39</v>
      </c>
      <c r="C23" s="64">
        <v>25</v>
      </c>
    </row>
    <row r="24" spans="1:3" ht="15.75" x14ac:dyDescent="0.25">
      <c r="A24" s="5" t="s">
        <v>27</v>
      </c>
      <c r="B24" s="69" t="s">
        <v>40</v>
      </c>
      <c r="C24" s="70">
        <v>25</v>
      </c>
    </row>
    <row r="25" spans="1:3" ht="16.5" thickBot="1" x14ac:dyDescent="0.3">
      <c r="A25" s="6" t="s">
        <v>27</v>
      </c>
      <c r="B25" s="67" t="s">
        <v>41</v>
      </c>
      <c r="C25" s="68">
        <v>25</v>
      </c>
    </row>
    <row r="26" spans="1:3" ht="16.5" thickBot="1" x14ac:dyDescent="0.3">
      <c r="A26" s="9" t="s">
        <v>18</v>
      </c>
      <c r="B26" s="73" t="s">
        <v>39</v>
      </c>
      <c r="C26" s="74">
        <v>10</v>
      </c>
    </row>
    <row r="27" spans="1:3" ht="16.5" thickBot="1" x14ac:dyDescent="0.3">
      <c r="A27" s="10" t="s">
        <v>19</v>
      </c>
      <c r="B27" s="73" t="s">
        <v>39</v>
      </c>
      <c r="C27" s="74">
        <v>2</v>
      </c>
    </row>
    <row r="28" spans="1:3" ht="15.75" x14ac:dyDescent="0.25">
      <c r="A28" s="1" t="s">
        <v>20</v>
      </c>
      <c r="B28" s="63" t="s">
        <v>39</v>
      </c>
      <c r="C28" s="64">
        <v>5</v>
      </c>
    </row>
    <row r="29" spans="1:3" ht="16.5" thickBot="1" x14ac:dyDescent="0.3">
      <c r="A29" s="11" t="s">
        <v>21</v>
      </c>
      <c r="B29" s="75" t="s">
        <v>40</v>
      </c>
      <c r="C29" s="76">
        <v>0</v>
      </c>
    </row>
    <row r="30" spans="1:3" ht="15.75" x14ac:dyDescent="0.25">
      <c r="A30" s="4" t="s">
        <v>22</v>
      </c>
      <c r="B30" s="63" t="s">
        <v>39</v>
      </c>
      <c r="C30" s="64">
        <v>1000</v>
      </c>
    </row>
    <row r="31" spans="1:3" ht="15.75" x14ac:dyDescent="0.25">
      <c r="A31" s="5" t="s">
        <v>23</v>
      </c>
      <c r="B31" s="65" t="s">
        <v>40</v>
      </c>
      <c r="C31" s="66">
        <v>1100</v>
      </c>
    </row>
    <row r="32" spans="1:3" ht="16.5" thickBot="1" x14ac:dyDescent="0.3">
      <c r="A32" s="12" t="s">
        <v>30</v>
      </c>
      <c r="B32" s="75" t="s">
        <v>41</v>
      </c>
      <c r="C32" s="76">
        <v>1300</v>
      </c>
    </row>
    <row r="33" spans="1:3" ht="15.75" x14ac:dyDescent="0.25">
      <c r="A33" s="1" t="s">
        <v>31</v>
      </c>
      <c r="B33" s="63" t="s">
        <v>39</v>
      </c>
      <c r="C33" s="64"/>
    </row>
    <row r="34" spans="1:3" ht="16.5" thickBot="1" x14ac:dyDescent="0.3">
      <c r="A34" s="3" t="s">
        <v>32</v>
      </c>
      <c r="B34" s="77" t="s">
        <v>40</v>
      </c>
      <c r="C34" s="78"/>
    </row>
  </sheetData>
  <sheetProtection password="CE28" sheet="1" objects="1" scenarios="1"/>
  <conditionalFormatting sqref="B2">
    <cfRule type="expression" dxfId="14" priority="1">
      <formula>IF(AND(C2&lt;&gt;"",B2=""),1)</formula>
    </cfRule>
  </conditionalFormatting>
  <pageMargins left="0.7" right="0.7" top="0.75" bottom="0.75" header="0.3" footer="0.3"/>
  <pageSetup paperSize="9" orientation="portrait" horizontalDpi="1200" verticalDpi="1200"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00B0F0"/>
  </sheetPr>
  <dimension ref="A1:AI75"/>
  <sheetViews>
    <sheetView showGridLines="0" workbookViewId="0"/>
  </sheetViews>
  <sheetFormatPr defaultRowHeight="15" x14ac:dyDescent="0.25"/>
  <cols>
    <col min="1" max="10" width="12.85546875" customWidth="1"/>
    <col min="11" max="12" width="9.140625" style="87" customWidth="1"/>
    <col min="13" max="13" width="9.140625" style="87" hidden="1" customWidth="1"/>
    <col min="14" max="14" width="9.140625" style="87" customWidth="1"/>
    <col min="15" max="15" width="9.140625" style="47" customWidth="1"/>
    <col min="16" max="20" width="9.140625" customWidth="1"/>
  </cols>
  <sheetData>
    <row r="1" spans="1:13" ht="2.25" customHeight="1" thickBot="1" x14ac:dyDescent="0.3"/>
    <row r="2" spans="1:13" ht="40.5" customHeight="1" thickBot="1" x14ac:dyDescent="0.35">
      <c r="A2" s="46" t="str">
        <f>IFERROR(HYPERLINK(myrollover("Reçete 1")),"Reçete 1")</f>
        <v>Reçete 1</v>
      </c>
      <c r="B2" s="46" t="str">
        <f>IFERROR(HYPERLINK(myrollover("Reçete 2")),"Reçete 2")</f>
        <v>Reçete 2</v>
      </c>
      <c r="C2" s="46" t="str">
        <f>IFERROR(HYPERLINK(myrollover("Reçete 3")),"Reçete 3")</f>
        <v>Reçete 3</v>
      </c>
      <c r="D2" s="46" t="str">
        <f>IFERROR(HYPERLINK(myrollover("Reçete 4")),"Reçete 4")</f>
        <v>Reçete 4</v>
      </c>
      <c r="E2" s="46" t="str">
        <f>IFERROR(HYPERLINK(myrollover("Reçete 5")),"Reçete 5")</f>
        <v>Reçete 5</v>
      </c>
      <c r="F2" s="46" t="str">
        <f>IFERROR(HYPERLINK(myrollover("Reçete 6")),"Reçete 6")</f>
        <v>Reçete 6</v>
      </c>
      <c r="G2" s="46" t="str">
        <f>IFERROR(HYPERLINK(myrollover("Reçete 7")),"Reçete 7")</f>
        <v>Reçete 7</v>
      </c>
      <c r="H2" s="46" t="str">
        <f>IFERROR(HYPERLINK(myrollover("Reçete 8")),"Reçete 8")</f>
        <v>Reçete 8</v>
      </c>
      <c r="I2" s="46" t="str">
        <f>IFERROR(HYPERLINK(myrollover("Reçete 9")),"Reçete 9")</f>
        <v>Reçete 9</v>
      </c>
      <c r="J2" s="46" t="str">
        <f>IFERROR(HYPERLINK(myrollover("Reçete10")),"Reçete10")</f>
        <v>Reçete10</v>
      </c>
      <c r="K2" s="88"/>
    </row>
    <row r="3" spans="1:13" ht="9" customHeight="1" thickBot="1" x14ac:dyDescent="0.3"/>
    <row r="4" spans="1:13" ht="19.5" thickBot="1" x14ac:dyDescent="0.3">
      <c r="A4" s="257" t="str">
        <f>Current</f>
        <v>Reçete 3</v>
      </c>
      <c r="B4" s="258"/>
      <c r="C4" s="82" t="s">
        <v>53</v>
      </c>
      <c r="D4" s="82" t="s">
        <v>25</v>
      </c>
      <c r="M4" s="129" t="s">
        <v>2</v>
      </c>
    </row>
    <row r="5" spans="1:13" ht="15.75" x14ac:dyDescent="0.25">
      <c r="A5" s="259" t="s">
        <v>10</v>
      </c>
      <c r="B5" s="260"/>
      <c r="C5" s="81">
        <f>LOOKUP(Current,$A$45:$A$54,B$45:B$54)</f>
        <v>265</v>
      </c>
      <c r="D5" s="81" t="str">
        <f>LOOKUP(Current,$A$28:$A$37,C$45:C$54)</f>
        <v>B</v>
      </c>
      <c r="F5" s="244" t="s">
        <v>61</v>
      </c>
      <c r="G5" s="245"/>
      <c r="H5" s="238">
        <f>LOOKUP(Current,$A$28:$A$37,$B$28:$B$37)</f>
        <v>2370</v>
      </c>
    </row>
    <row r="6" spans="1:13" ht="16.5" thickBot="1" x14ac:dyDescent="0.3">
      <c r="A6" s="252" t="s">
        <v>11</v>
      </c>
      <c r="B6" s="253"/>
      <c r="C6" s="79">
        <f>LOOKUP(Current,$A$28:$A$37,D$45:D$54)</f>
        <v>0</v>
      </c>
      <c r="D6" s="79">
        <f>LOOKUP(Current,$A$28:$A$37,E$45:E$54)</f>
        <v>0</v>
      </c>
      <c r="F6" s="246"/>
      <c r="G6" s="247"/>
      <c r="H6" s="239"/>
    </row>
    <row r="7" spans="1:13" ht="15.75" x14ac:dyDescent="0.25">
      <c r="A7" s="252" t="s">
        <v>12</v>
      </c>
      <c r="B7" s="253"/>
      <c r="C7" s="79">
        <f>LOOKUP(Current,$A$28:$A$37,F$45:F$54)</f>
        <v>70</v>
      </c>
      <c r="D7" s="79" t="str">
        <f>LOOKUP(Current,$A$28:$A$37,G$45:G$54)</f>
        <v>KÜL</v>
      </c>
      <c r="F7" s="244" t="s">
        <v>47</v>
      </c>
      <c r="G7" s="245"/>
      <c r="H7" s="238">
        <f>LOOKUP(Current,$A$28:$A$37,$D$28:$D$37)</f>
        <v>17</v>
      </c>
    </row>
    <row r="8" spans="1:13" ht="16.5" thickBot="1" x14ac:dyDescent="0.3">
      <c r="A8" s="252" t="s">
        <v>13</v>
      </c>
      <c r="B8" s="253"/>
      <c r="C8" s="79">
        <f>LOOKUP(Current,$A$28:$A$37,H$45:H$54)</f>
        <v>0</v>
      </c>
      <c r="D8" s="79">
        <f>LOOKUP(Current,$A$28:$A$37,I$45:I$54)</f>
        <v>0</v>
      </c>
      <c r="F8" s="246"/>
      <c r="G8" s="247"/>
      <c r="H8" s="239"/>
    </row>
    <row r="9" spans="1:13" ht="15.75" x14ac:dyDescent="0.25">
      <c r="A9" s="252" t="s">
        <v>14</v>
      </c>
      <c r="B9" s="253"/>
      <c r="C9" s="79">
        <f>LOOKUP(Current,$A$28:$A$37,J$45:J$54)</f>
        <v>500</v>
      </c>
      <c r="D9" s="79" t="str">
        <f>LOOKUP(Current,$A$28:$A$37,K$45:K$54)</f>
        <v>B</v>
      </c>
      <c r="F9" s="244" t="s">
        <v>62</v>
      </c>
      <c r="G9" s="245"/>
      <c r="H9" s="238">
        <f>LOOKUP(Current,$A$28:$A$37,$F$28:$F$37)</f>
        <v>0</v>
      </c>
    </row>
    <row r="10" spans="1:13" ht="16.5" thickBot="1" x14ac:dyDescent="0.3">
      <c r="A10" s="252" t="s">
        <v>15</v>
      </c>
      <c r="B10" s="253"/>
      <c r="C10" s="79">
        <f>LOOKUP(Current,$A$28:$A$37,L$45:L$54)</f>
        <v>500</v>
      </c>
      <c r="D10" s="79" t="str">
        <f>LOOKUP(Current,$A$28:$A$37,M$45:M$54)</f>
        <v>A</v>
      </c>
      <c r="F10" s="246"/>
      <c r="G10" s="247"/>
      <c r="H10" s="239"/>
    </row>
    <row r="11" spans="1:13" ht="15.75" x14ac:dyDescent="0.25">
      <c r="A11" s="252" t="s">
        <v>26</v>
      </c>
      <c r="B11" s="253"/>
      <c r="C11" s="79">
        <f>LOOKUP(Current,$A$28:$A$37,N$45:N$54)</f>
        <v>0</v>
      </c>
      <c r="D11" s="79">
        <f>LOOKUP(Current,$A$28:$A$37,O$45:O$54)</f>
        <v>0</v>
      </c>
      <c r="F11" s="244" t="s">
        <v>63</v>
      </c>
      <c r="G11" s="245"/>
      <c r="H11" s="238">
        <f>LOOKUP(Current,$A$28:$A$37,$H$28:$H$37)</f>
        <v>31</v>
      </c>
    </row>
    <row r="12" spans="1:13" ht="16.5" thickBot="1" x14ac:dyDescent="0.3">
      <c r="A12" s="252" t="s">
        <v>16</v>
      </c>
      <c r="B12" s="253"/>
      <c r="C12" s="79">
        <f>LOOKUP(Current,$A$28:$A$37,P$45:P$54)</f>
        <v>440</v>
      </c>
      <c r="D12" s="79" t="str">
        <f>LOOKUP(Current,$A$28:$A$37,Q$45:Q$54)</f>
        <v>C</v>
      </c>
      <c r="F12" s="246"/>
      <c r="G12" s="247"/>
      <c r="H12" s="239"/>
    </row>
    <row r="13" spans="1:13" ht="15.75" x14ac:dyDescent="0.25">
      <c r="A13" s="252" t="s">
        <v>17</v>
      </c>
      <c r="B13" s="253"/>
      <c r="C13" s="79">
        <f>LOOKUP(Current,$A$28:$A$37,R$45:R$54)</f>
        <v>430</v>
      </c>
      <c r="D13" s="79" t="str">
        <f>LOOKUP(Current,$A$28:$A$37,S$45:S$54)</f>
        <v>B</v>
      </c>
      <c r="F13" s="244" t="s">
        <v>64</v>
      </c>
      <c r="G13" s="245"/>
      <c r="H13" s="238">
        <f>LOOKUP(Current,$A$28:$A$37,$J$28:$J$37)</f>
        <v>38</v>
      </c>
    </row>
    <row r="14" spans="1:13" ht="16.5" thickBot="1" x14ac:dyDescent="0.3">
      <c r="A14" s="252" t="s">
        <v>27</v>
      </c>
      <c r="B14" s="253"/>
      <c r="C14" s="79">
        <f>LOOKUP(Current,$A$28:$A$37,T$45:T$54)</f>
        <v>0</v>
      </c>
      <c r="D14" s="79">
        <f>LOOKUP(Current,$A$28:$A$37,U$45:U$54)</f>
        <v>0</v>
      </c>
      <c r="F14" s="246"/>
      <c r="G14" s="247"/>
      <c r="H14" s="239"/>
    </row>
    <row r="15" spans="1:13" ht="15.75" x14ac:dyDescent="0.25">
      <c r="A15" s="252" t="s">
        <v>18</v>
      </c>
      <c r="B15" s="253"/>
      <c r="C15" s="79">
        <f>LOOKUP(Current,$A$28:$A$37,V$45:V$54)</f>
        <v>0</v>
      </c>
      <c r="D15" s="79">
        <f>LOOKUP(Current,$A$28:$A$37,W$45:W$54)</f>
        <v>0</v>
      </c>
      <c r="F15" s="248" t="s">
        <v>54</v>
      </c>
      <c r="G15" s="249"/>
      <c r="H15" s="240">
        <f>LOOKUP(Current,$A$28:$A$37,$L$28:$L$37)</f>
        <v>2.2459210526315787</v>
      </c>
      <c r="I15" s="233">
        <f>LOOKUP(Current,Analiz!B16:B25,Analiz!M16:M25)</f>
        <v>1</v>
      </c>
    </row>
    <row r="16" spans="1:13" ht="16.5" thickBot="1" x14ac:dyDescent="0.3">
      <c r="A16" s="252" t="s">
        <v>19</v>
      </c>
      <c r="B16" s="253"/>
      <c r="C16" s="79">
        <f>LOOKUP(Current,$A$28:$A$37,X$45:X$54)</f>
        <v>0</v>
      </c>
      <c r="D16" s="79">
        <f>LOOKUP(Current,$A$28:$A$37,Y$45:Y$54)</f>
        <v>0</v>
      </c>
      <c r="F16" s="250"/>
      <c r="G16" s="251"/>
      <c r="H16" s="241"/>
      <c r="I16" s="233"/>
    </row>
    <row r="17" spans="1:15" ht="15.75" customHeight="1" x14ac:dyDescent="0.25">
      <c r="A17" s="252" t="s">
        <v>20</v>
      </c>
      <c r="B17" s="253"/>
      <c r="C17" s="79">
        <f>LOOKUP(Current,$A$28:$A$37,Z$45:Z$54)</f>
        <v>160</v>
      </c>
      <c r="D17" s="79" t="str">
        <f>LOOKUP(Current,$A$28:$A$37,AA$45:AA$54)</f>
        <v>A</v>
      </c>
      <c r="F17" s="234" t="s">
        <v>60</v>
      </c>
      <c r="G17" s="235"/>
      <c r="H17" s="242">
        <f>LOOKUP(Current,$A$28:$A$37,$N$28:$N$37)</f>
        <v>85.344999999999999</v>
      </c>
      <c r="I17" s="233">
        <f>LOOKUP(Current,Analiz!B16:B25,Analiz!O16:O25)</f>
        <v>2</v>
      </c>
    </row>
    <row r="18" spans="1:15" ht="16.5" thickBot="1" x14ac:dyDescent="0.3">
      <c r="A18" s="252" t="s">
        <v>21</v>
      </c>
      <c r="B18" s="253"/>
      <c r="C18" s="79">
        <f>LOOKUP(Current,$A$28:$A$37,AB$45:AB$54)</f>
        <v>0</v>
      </c>
      <c r="D18" s="79">
        <f>LOOKUP(Current,$A$28:$A$37,AC$45:AC$54)</f>
        <v>0</v>
      </c>
      <c r="F18" s="236"/>
      <c r="G18" s="237"/>
      <c r="H18" s="243"/>
      <c r="I18" s="233"/>
    </row>
    <row r="19" spans="1:15" ht="15.75" x14ac:dyDescent="0.25">
      <c r="A19" s="252" t="s">
        <v>52</v>
      </c>
      <c r="B19" s="253"/>
      <c r="C19" s="79">
        <f>LOOKUP(Current,$A$28:$A$37,AD$45:AD$54)</f>
        <v>5</v>
      </c>
      <c r="D19" s="79" t="str">
        <f>LOOKUP(Current,$A$28:$A$37,AE$45:AE$54)</f>
        <v>A</v>
      </c>
    </row>
    <row r="20" spans="1:15" ht="15.75" x14ac:dyDescent="0.25">
      <c r="A20" s="252" t="s">
        <v>23</v>
      </c>
      <c r="B20" s="253"/>
      <c r="C20" s="79">
        <f>LOOKUP(Current,$A$28:$A$37,AF$45:AF$54)</f>
        <v>0</v>
      </c>
      <c r="D20" s="79">
        <f>LOOKUP(Current,$A$28:$A$37,AG$45:AG$54)</f>
        <v>0</v>
      </c>
    </row>
    <row r="21" spans="1:15" ht="16.5" thickBot="1" x14ac:dyDescent="0.3">
      <c r="A21" s="254" t="s">
        <v>24</v>
      </c>
      <c r="B21" s="255"/>
      <c r="C21" s="80">
        <f>LOOKUP(Current,$A$28:$A$37,AH$45:AH$54)</f>
        <v>0</v>
      </c>
      <c r="D21" s="80">
        <f>LOOKUP(Current,$A$28:$A$37,AI$45:AI$54)</f>
        <v>0</v>
      </c>
    </row>
    <row r="22" spans="1:15" x14ac:dyDescent="0.25">
      <c r="A22" s="256"/>
      <c r="B22" s="256"/>
    </row>
    <row r="25" spans="1:15" hidden="1" x14ac:dyDescent="0.25"/>
    <row r="26" spans="1:15" ht="15.75" hidden="1" thickBot="1" x14ac:dyDescent="0.3"/>
    <row r="27" spans="1:15" ht="32.25" hidden="1" customHeight="1" thickBot="1" x14ac:dyDescent="0.3">
      <c r="A27" s="31" t="str">
        <f>Analiz!B15</f>
        <v>Reçete No</v>
      </c>
      <c r="B27" s="221" t="str">
        <f>Analiz!C15</f>
        <v>Birim Ağırlık (kg/m3)</v>
      </c>
      <c r="C27" s="280"/>
      <c r="D27" s="281" t="str">
        <f>Analiz!E15</f>
        <v>Ortalama Kıvam (cm)</v>
      </c>
      <c r="E27" s="282"/>
      <c r="F27" s="209" t="str">
        <f>Analiz!G15</f>
        <v>Ortalama Dayanım - 3 gün (MPa)</v>
      </c>
      <c r="G27" s="208"/>
      <c r="H27" s="283" t="str">
        <f>Analiz!I15</f>
        <v>Ortalama Dayanım - 7 gün (MPa)</v>
      </c>
      <c r="I27" s="284"/>
      <c r="J27" s="213" t="str">
        <f>Analiz!K15</f>
        <v>Ortalama Dayanım - 28 gün (MPa)</v>
      </c>
      <c r="K27" s="212"/>
      <c r="L27" s="285" t="str">
        <f>Analiz!M15</f>
        <v>Birim Dayanım Maliyeti (TL/MPa)</v>
      </c>
      <c r="M27" s="286"/>
      <c r="N27" s="209" t="str">
        <f>Analiz!O15</f>
        <v>Toplam Maliyet (TL/m3)</v>
      </c>
      <c r="O27" s="275"/>
    </row>
    <row r="28" spans="1:15" ht="15.75" hidden="1" customHeight="1" thickBot="1" x14ac:dyDescent="0.3">
      <c r="A28" t="s">
        <v>0</v>
      </c>
      <c r="B28" s="276">
        <f>Analiz!C16</f>
        <v>2365</v>
      </c>
      <c r="C28" s="277"/>
      <c r="D28" s="278">
        <f>Analiz!E16</f>
        <v>17</v>
      </c>
      <c r="E28" s="279"/>
      <c r="F28" s="278">
        <f>Analiz!G16</f>
        <v>24</v>
      </c>
      <c r="G28" s="279"/>
      <c r="H28" s="278">
        <f>Analiz!I16</f>
        <v>30</v>
      </c>
      <c r="I28" s="279"/>
      <c r="J28" s="278">
        <f>Analiz!K16</f>
        <v>42</v>
      </c>
      <c r="K28" s="279"/>
      <c r="L28" s="267">
        <f>Analiz!N16</f>
        <v>1.9916666666666667</v>
      </c>
      <c r="M28" s="268"/>
      <c r="N28" s="261">
        <f>Analiz!P16</f>
        <v>83.65</v>
      </c>
      <c r="O28" s="262"/>
    </row>
    <row r="29" spans="1:15" ht="15.75" hidden="1" thickBot="1" x14ac:dyDescent="0.3">
      <c r="A29" t="s">
        <v>1</v>
      </c>
      <c r="B29" s="269">
        <f>Analiz!C17</f>
        <v>2365</v>
      </c>
      <c r="C29" s="270"/>
      <c r="D29" s="273">
        <f>Analiz!E17</f>
        <v>18</v>
      </c>
      <c r="E29" s="274"/>
      <c r="F29" s="273">
        <f>Analiz!G17</f>
        <v>0</v>
      </c>
      <c r="G29" s="274"/>
      <c r="H29" s="273">
        <f>Analiz!I17</f>
        <v>29</v>
      </c>
      <c r="I29" s="274"/>
      <c r="J29" s="273">
        <f>Analiz!K17</f>
        <v>40</v>
      </c>
      <c r="K29" s="274"/>
      <c r="L29" s="267">
        <f>Analiz!N17</f>
        <v>2.0987499999999999</v>
      </c>
      <c r="M29" s="268"/>
      <c r="N29" s="261">
        <f>Analiz!P17</f>
        <v>83.95</v>
      </c>
      <c r="O29" s="262"/>
    </row>
    <row r="30" spans="1:15" ht="15.75" hidden="1" customHeight="1" thickBot="1" x14ac:dyDescent="0.3">
      <c r="A30" t="s">
        <v>2</v>
      </c>
      <c r="B30" s="269">
        <f>Analiz!C18</f>
        <v>2370</v>
      </c>
      <c r="C30" s="270"/>
      <c r="D30" s="271">
        <f>Analiz!E18</f>
        <v>17</v>
      </c>
      <c r="E30" s="272"/>
      <c r="F30" s="271">
        <f>Analiz!G18</f>
        <v>0</v>
      </c>
      <c r="G30" s="272"/>
      <c r="H30" s="271">
        <f>Analiz!I18</f>
        <v>31</v>
      </c>
      <c r="I30" s="272"/>
      <c r="J30" s="271">
        <f>Analiz!K18</f>
        <v>38</v>
      </c>
      <c r="K30" s="272"/>
      <c r="L30" s="267">
        <f>Analiz!N18</f>
        <v>2.2459210526315787</v>
      </c>
      <c r="M30" s="268"/>
      <c r="N30" s="261">
        <f>Analiz!P18</f>
        <v>85.344999999999999</v>
      </c>
      <c r="O30" s="262"/>
    </row>
    <row r="31" spans="1:15" ht="15.75" hidden="1" thickBot="1" x14ac:dyDescent="0.3">
      <c r="A31" t="s">
        <v>3</v>
      </c>
      <c r="B31" s="269">
        <f>Analiz!C19</f>
        <v>2365</v>
      </c>
      <c r="C31" s="270"/>
      <c r="D31" s="273">
        <f>Analiz!E19</f>
        <v>17</v>
      </c>
      <c r="E31" s="274"/>
      <c r="F31" s="273">
        <f>Analiz!G19</f>
        <v>0</v>
      </c>
      <c r="G31" s="274"/>
      <c r="H31" s="273">
        <f>Analiz!I19</f>
        <v>34</v>
      </c>
      <c r="I31" s="274"/>
      <c r="J31" s="273">
        <f>Analiz!K19</f>
        <v>40</v>
      </c>
      <c r="K31" s="274"/>
      <c r="L31" s="267">
        <f>Analiz!N19</f>
        <v>2.1662500000000002</v>
      </c>
      <c r="M31" s="268"/>
      <c r="N31" s="261">
        <f>Analiz!P19</f>
        <v>86.65</v>
      </c>
      <c r="O31" s="262"/>
    </row>
    <row r="32" spans="1:15" ht="15.75" hidden="1" customHeight="1" thickBot="1" x14ac:dyDescent="0.3">
      <c r="A32" t="s">
        <v>4</v>
      </c>
      <c r="B32" s="269" t="str">
        <f>Analiz!C20</f>
        <v/>
      </c>
      <c r="C32" s="270"/>
      <c r="D32" s="271">
        <f>Analiz!E20</f>
        <v>0</v>
      </c>
      <c r="E32" s="272"/>
      <c r="F32" s="271">
        <f>Analiz!G20</f>
        <v>0</v>
      </c>
      <c r="G32" s="272"/>
      <c r="H32" s="271">
        <f>Analiz!I20</f>
        <v>0</v>
      </c>
      <c r="I32" s="272"/>
      <c r="J32" s="271">
        <f>Analiz!K20</f>
        <v>0</v>
      </c>
      <c r="K32" s="272"/>
      <c r="L32" s="267" t="str">
        <f>Analiz!N20</f>
        <v/>
      </c>
      <c r="M32" s="268"/>
      <c r="N32" s="261" t="str">
        <f>Analiz!P20</f>
        <v/>
      </c>
      <c r="O32" s="262"/>
    </row>
    <row r="33" spans="1:35" ht="15.75" hidden="1" thickBot="1" x14ac:dyDescent="0.3">
      <c r="A33" t="s">
        <v>5</v>
      </c>
      <c r="B33" s="269" t="str">
        <f>Analiz!C21</f>
        <v/>
      </c>
      <c r="C33" s="270"/>
      <c r="D33" s="273">
        <f>Analiz!E21</f>
        <v>0</v>
      </c>
      <c r="E33" s="274"/>
      <c r="F33" s="273">
        <f>Analiz!G21</f>
        <v>0</v>
      </c>
      <c r="G33" s="274"/>
      <c r="H33" s="273">
        <f>Analiz!I21</f>
        <v>0</v>
      </c>
      <c r="I33" s="274"/>
      <c r="J33" s="273">
        <f>Analiz!K21</f>
        <v>0</v>
      </c>
      <c r="K33" s="274"/>
      <c r="L33" s="267" t="str">
        <f>Analiz!N21</f>
        <v/>
      </c>
      <c r="M33" s="268"/>
      <c r="N33" s="261" t="str">
        <f>Analiz!P21</f>
        <v/>
      </c>
      <c r="O33" s="262"/>
    </row>
    <row r="34" spans="1:35" ht="15.75" hidden="1" customHeight="1" thickBot="1" x14ac:dyDescent="0.3">
      <c r="A34" t="s">
        <v>6</v>
      </c>
      <c r="B34" s="269" t="str">
        <f>Analiz!C22</f>
        <v/>
      </c>
      <c r="C34" s="270"/>
      <c r="D34" s="271">
        <f>Analiz!E22</f>
        <v>0</v>
      </c>
      <c r="E34" s="272"/>
      <c r="F34" s="271">
        <f>Analiz!G22</f>
        <v>0</v>
      </c>
      <c r="G34" s="272"/>
      <c r="H34" s="271">
        <f>Analiz!I22</f>
        <v>0</v>
      </c>
      <c r="I34" s="272"/>
      <c r="J34" s="271">
        <f>Analiz!K22</f>
        <v>0</v>
      </c>
      <c r="K34" s="272"/>
      <c r="L34" s="267" t="str">
        <f>Analiz!N22</f>
        <v/>
      </c>
      <c r="M34" s="268"/>
      <c r="N34" s="261" t="str">
        <f>Analiz!P22</f>
        <v/>
      </c>
      <c r="O34" s="262"/>
    </row>
    <row r="35" spans="1:35" ht="15.75" hidden="1" thickBot="1" x14ac:dyDescent="0.3">
      <c r="A35" t="s">
        <v>7</v>
      </c>
      <c r="B35" s="269" t="str">
        <f>Analiz!C23</f>
        <v/>
      </c>
      <c r="C35" s="270"/>
      <c r="D35" s="273">
        <f>Analiz!E23</f>
        <v>0</v>
      </c>
      <c r="E35" s="274"/>
      <c r="F35" s="273">
        <f>Analiz!G23</f>
        <v>0</v>
      </c>
      <c r="G35" s="274"/>
      <c r="H35" s="273">
        <f>Analiz!I23</f>
        <v>0</v>
      </c>
      <c r="I35" s="274"/>
      <c r="J35" s="273">
        <f>Analiz!K23</f>
        <v>0</v>
      </c>
      <c r="K35" s="274"/>
      <c r="L35" s="267" t="str">
        <f>Analiz!N23</f>
        <v/>
      </c>
      <c r="M35" s="268"/>
      <c r="N35" s="261" t="str">
        <f>Analiz!P23</f>
        <v/>
      </c>
      <c r="O35" s="262"/>
    </row>
    <row r="36" spans="1:35" ht="15.75" hidden="1" customHeight="1" thickBot="1" x14ac:dyDescent="0.3">
      <c r="A36" t="s">
        <v>8</v>
      </c>
      <c r="B36" s="269" t="str">
        <f>Analiz!C24</f>
        <v/>
      </c>
      <c r="C36" s="270"/>
      <c r="D36" s="271">
        <f>Analiz!E24</f>
        <v>0</v>
      </c>
      <c r="E36" s="272"/>
      <c r="F36" s="271">
        <f>Analiz!G24</f>
        <v>0</v>
      </c>
      <c r="G36" s="272"/>
      <c r="H36" s="271">
        <f>Analiz!I24</f>
        <v>0</v>
      </c>
      <c r="I36" s="272"/>
      <c r="J36" s="271">
        <f>Analiz!K24</f>
        <v>0</v>
      </c>
      <c r="K36" s="272"/>
      <c r="L36" s="267" t="str">
        <f>Analiz!N24</f>
        <v/>
      </c>
      <c r="M36" s="268"/>
      <c r="N36" s="261" t="str">
        <f>Analiz!P24</f>
        <v/>
      </c>
      <c r="O36" s="262"/>
    </row>
    <row r="37" spans="1:35" ht="15.75" hidden="1" thickBot="1" x14ac:dyDescent="0.3">
      <c r="A37" t="s">
        <v>59</v>
      </c>
      <c r="B37" s="263" t="str">
        <f>Analiz!C25</f>
        <v/>
      </c>
      <c r="C37" s="264"/>
      <c r="D37" s="265">
        <f>Analiz!E25</f>
        <v>0</v>
      </c>
      <c r="E37" s="266"/>
      <c r="F37" s="265">
        <f>Analiz!G25</f>
        <v>0</v>
      </c>
      <c r="G37" s="266"/>
      <c r="H37" s="265">
        <f>Analiz!I25</f>
        <v>0</v>
      </c>
      <c r="I37" s="266"/>
      <c r="J37" s="265">
        <f>Analiz!K25</f>
        <v>0</v>
      </c>
      <c r="K37" s="266"/>
      <c r="L37" s="267" t="str">
        <f>Analiz!N25</f>
        <v/>
      </c>
      <c r="M37" s="268"/>
      <c r="N37" s="261" t="str">
        <f>Analiz!P25</f>
        <v/>
      </c>
      <c r="O37" s="262"/>
    </row>
    <row r="38" spans="1:35" hidden="1" x14ac:dyDescent="0.25"/>
    <row r="39" spans="1:35" hidden="1" x14ac:dyDescent="0.25"/>
    <row r="40" spans="1:35" hidden="1" x14ac:dyDescent="0.25"/>
    <row r="41" spans="1:35" hidden="1" x14ac:dyDescent="0.25"/>
    <row r="42" spans="1:35" hidden="1" x14ac:dyDescent="0.25"/>
    <row r="43" spans="1:35" hidden="1" x14ac:dyDescent="0.25">
      <c r="A43" t="str">
        <f>Analiz!B2</f>
        <v>Reçete No</v>
      </c>
      <c r="B43" t="str">
        <f>Analiz!C2</f>
        <v xml:space="preserve">Çimento </v>
      </c>
      <c r="C43">
        <f>Analiz!D2</f>
        <v>0</v>
      </c>
      <c r="D43" t="str">
        <f>Analiz!E2</f>
        <v>Çimento</v>
      </c>
      <c r="E43">
        <f>Analiz!F2</f>
        <v>0</v>
      </c>
      <c r="F43" t="str">
        <f>Analiz!G2</f>
        <v>Mineral Katkı</v>
      </c>
      <c r="G43">
        <f>Analiz!H2</f>
        <v>0</v>
      </c>
      <c r="H43" t="str">
        <f>Analiz!I2</f>
        <v>Mineral Katkı</v>
      </c>
      <c r="I43">
        <f>Analiz!J2</f>
        <v>0</v>
      </c>
      <c r="J43" t="str">
        <f>Analiz!K2</f>
        <v>1 NO</v>
      </c>
      <c r="K43" s="87">
        <f>Analiz!L2</f>
        <v>0</v>
      </c>
      <c r="L43" s="87" t="str">
        <f>Analiz!M2</f>
        <v>2 NO</v>
      </c>
      <c r="M43" s="87">
        <f>Analiz!N2</f>
        <v>0</v>
      </c>
      <c r="N43" s="87" t="str">
        <f>Analiz!O2</f>
        <v>3 NO</v>
      </c>
      <c r="O43" s="47">
        <f>Analiz!P2</f>
        <v>0</v>
      </c>
      <c r="P43" t="str">
        <f>Analiz!Q2</f>
        <v>Taş Tozu</v>
      </c>
      <c r="Q43">
        <f>Analiz!R2</f>
        <v>0</v>
      </c>
      <c r="R43" t="str">
        <f>Analiz!S2</f>
        <v>Kırma Kum</v>
      </c>
      <c r="S43">
        <f>Analiz!T2</f>
        <v>0</v>
      </c>
      <c r="T43" t="str">
        <f>Analiz!U2</f>
        <v>Doğal Kum</v>
      </c>
      <c r="U43">
        <f>Analiz!V2</f>
        <v>0</v>
      </c>
      <c r="V43" t="str">
        <f>Analiz!W2</f>
        <v>Filler</v>
      </c>
      <c r="W43">
        <f>Analiz!X2</f>
        <v>0</v>
      </c>
      <c r="X43" t="str">
        <f>Analiz!Y2</f>
        <v>G.D.Agregası</v>
      </c>
      <c r="Y43">
        <f>Analiz!Z2</f>
        <v>0</v>
      </c>
      <c r="Z43" t="str">
        <f>Analiz!AA2</f>
        <v>Su</v>
      </c>
      <c r="AA43">
        <f>Analiz!AB2</f>
        <v>0</v>
      </c>
      <c r="AB43" t="str">
        <f>Analiz!AC2</f>
        <v>G.D.Suyu</v>
      </c>
      <c r="AC43">
        <f>Analiz!AD2</f>
        <v>0</v>
      </c>
      <c r="AD43" t="str">
        <f>Analiz!AE2</f>
        <v>Kimyasal Katkı</v>
      </c>
      <c r="AE43">
        <f>Analiz!AF2</f>
        <v>0</v>
      </c>
      <c r="AF43" t="str">
        <f>Analiz!AG2</f>
        <v>Kimyasal Katkı</v>
      </c>
      <c r="AG43">
        <f>Analiz!AH2</f>
        <v>0</v>
      </c>
      <c r="AH43" t="str">
        <f>Analiz!AI2</f>
        <v>Lif</v>
      </c>
      <c r="AI43">
        <f>Analiz!AJ2</f>
        <v>0</v>
      </c>
    </row>
    <row r="44" spans="1:35" hidden="1" x14ac:dyDescent="0.25">
      <c r="A44">
        <f>Analiz!B3</f>
        <v>0</v>
      </c>
      <c r="B44" t="str">
        <f>Analiz!C3</f>
        <v>kg</v>
      </c>
      <c r="C44" t="str">
        <f>Analiz!D3</f>
        <v>Açıklama</v>
      </c>
      <c r="D44" t="str">
        <f>Analiz!E3</f>
        <v>kg</v>
      </c>
      <c r="E44" t="str">
        <f>Analiz!F3</f>
        <v>Açıklama</v>
      </c>
      <c r="F44" t="str">
        <f>Analiz!G3</f>
        <v>kg</v>
      </c>
      <c r="G44" t="str">
        <f>Analiz!H3</f>
        <v>Açıklama</v>
      </c>
      <c r="H44" t="str">
        <f>Analiz!I3</f>
        <v>kg</v>
      </c>
      <c r="I44" t="str">
        <f>Analiz!J3</f>
        <v>Açıklama</v>
      </c>
      <c r="J44" t="str">
        <f>Analiz!K3</f>
        <v>kg</v>
      </c>
      <c r="K44" s="87" t="str">
        <f>Analiz!L3</f>
        <v>Açıklama</v>
      </c>
      <c r="L44" s="87" t="str">
        <f>Analiz!M3</f>
        <v>kg</v>
      </c>
      <c r="M44" s="87" t="str">
        <f>Analiz!N3</f>
        <v>Açıklama</v>
      </c>
      <c r="N44" s="87" t="str">
        <f>Analiz!O3</f>
        <v>kg</v>
      </c>
      <c r="O44" s="47" t="str">
        <f>Analiz!P3</f>
        <v>Açıklama</v>
      </c>
      <c r="P44" t="str">
        <f>Analiz!Q3</f>
        <v>kg</v>
      </c>
      <c r="Q44" t="str">
        <f>Analiz!R3</f>
        <v>Açıklama</v>
      </c>
      <c r="R44" t="str">
        <f>Analiz!S3</f>
        <v>kg</v>
      </c>
      <c r="S44" t="str">
        <f>Analiz!T3</f>
        <v>Açıklama</v>
      </c>
      <c r="T44" t="str">
        <f>Analiz!U3</f>
        <v>kg</v>
      </c>
      <c r="U44" t="str">
        <f>Analiz!V3</f>
        <v>Açıklama</v>
      </c>
      <c r="V44" t="str">
        <f>Analiz!W3</f>
        <v>kg</v>
      </c>
      <c r="W44" t="str">
        <f>Analiz!X3</f>
        <v>Açıklama</v>
      </c>
      <c r="X44" t="str">
        <f>Analiz!Y3</f>
        <v>kg</v>
      </c>
      <c r="Y44" t="str">
        <f>Analiz!Z3</f>
        <v>Açıklama</v>
      </c>
      <c r="Z44" t="str">
        <f>Analiz!AA3</f>
        <v>kg</v>
      </c>
      <c r="AA44" t="str">
        <f>Analiz!AB3</f>
        <v>Açıklama</v>
      </c>
      <c r="AB44" t="str">
        <f>Analiz!AC3</f>
        <v>kg</v>
      </c>
      <c r="AC44" t="str">
        <f>Analiz!AD3</f>
        <v>Açıklama</v>
      </c>
      <c r="AD44" t="str">
        <f>Analiz!AE3</f>
        <v>kg</v>
      </c>
      <c r="AE44" t="str">
        <f>Analiz!AF3</f>
        <v>Açıklama</v>
      </c>
      <c r="AF44" t="str">
        <f>Analiz!AG3</f>
        <v>kg</v>
      </c>
      <c r="AG44" t="str">
        <f>Analiz!AH3</f>
        <v>Açıklama</v>
      </c>
      <c r="AH44" t="str">
        <f>Analiz!AI3</f>
        <v>kg</v>
      </c>
      <c r="AI44" t="str">
        <f>Analiz!AJ3</f>
        <v>Açıklama</v>
      </c>
    </row>
    <row r="45" spans="1:35" hidden="1" x14ac:dyDescent="0.25">
      <c r="A45" t="str">
        <f>Analiz!B4</f>
        <v>Reçete 1</v>
      </c>
      <c r="B45">
        <f>Analiz!C4</f>
        <v>200</v>
      </c>
      <c r="C45" t="str">
        <f>Analiz!D4</f>
        <v>A</v>
      </c>
      <c r="D45">
        <f>Analiz!E4</f>
        <v>0</v>
      </c>
      <c r="E45">
        <f>Analiz!F4</f>
        <v>0</v>
      </c>
      <c r="F45">
        <f>Analiz!G4</f>
        <v>100</v>
      </c>
      <c r="G45" t="str">
        <f>Analiz!H4</f>
        <v>CÜRUF A</v>
      </c>
      <c r="H45">
        <f>Analiz!I4</f>
        <v>0</v>
      </c>
      <c r="I45">
        <f>Analiz!J4</f>
        <v>0</v>
      </c>
      <c r="J45">
        <f>Analiz!K4</f>
        <v>500</v>
      </c>
      <c r="K45" s="87" t="str">
        <f>Analiz!L4</f>
        <v>A</v>
      </c>
      <c r="L45" s="87">
        <f>Analiz!M4</f>
        <v>500</v>
      </c>
      <c r="M45" s="87" t="str">
        <f>Analiz!N4</f>
        <v>A</v>
      </c>
      <c r="N45" s="87">
        <f>Analiz!O4</f>
        <v>0</v>
      </c>
      <c r="O45" s="47">
        <f>Analiz!P4</f>
        <v>0</v>
      </c>
      <c r="P45">
        <f>Analiz!Q4</f>
        <v>450</v>
      </c>
      <c r="Q45" t="str">
        <f>Analiz!R4</f>
        <v>C</v>
      </c>
      <c r="R45">
        <f>Analiz!S4</f>
        <v>450</v>
      </c>
      <c r="S45" t="str">
        <f>Analiz!T4</f>
        <v>B</v>
      </c>
      <c r="T45">
        <f>Analiz!U4</f>
        <v>0</v>
      </c>
      <c r="U45">
        <f>Analiz!V4</f>
        <v>0</v>
      </c>
      <c r="V45">
        <f>Analiz!W4</f>
        <v>0</v>
      </c>
      <c r="W45">
        <f>Analiz!X4</f>
        <v>0</v>
      </c>
      <c r="X45">
        <f>Analiz!Y4</f>
        <v>0</v>
      </c>
      <c r="Y45">
        <f>Analiz!Z4</f>
        <v>0</v>
      </c>
      <c r="Z45">
        <f>Analiz!AA4</f>
        <v>160</v>
      </c>
      <c r="AA45" t="str">
        <f>Analiz!AB4</f>
        <v>A</v>
      </c>
      <c r="AB45">
        <f>Analiz!AC4</f>
        <v>0</v>
      </c>
      <c r="AC45">
        <f>Analiz!AD4</f>
        <v>0</v>
      </c>
      <c r="AD45">
        <f>Analiz!AE4</f>
        <v>5</v>
      </c>
      <c r="AE45" t="str">
        <f>Analiz!AF4</f>
        <v>A</v>
      </c>
      <c r="AF45">
        <f>Analiz!AG4</f>
        <v>0</v>
      </c>
      <c r="AG45">
        <f>Analiz!AH4</f>
        <v>0</v>
      </c>
      <c r="AH45">
        <f>Analiz!AI4</f>
        <v>0</v>
      </c>
      <c r="AI45">
        <f>Analiz!AJ4</f>
        <v>0</v>
      </c>
    </row>
    <row r="46" spans="1:35" hidden="1" x14ac:dyDescent="0.25">
      <c r="A46" t="str">
        <f>Analiz!B5</f>
        <v>Reçete 2</v>
      </c>
      <c r="B46">
        <f>Analiz!C5</f>
        <v>210</v>
      </c>
      <c r="C46" t="str">
        <f>Analiz!D5</f>
        <v>A</v>
      </c>
      <c r="D46">
        <f>Analiz!E5</f>
        <v>0</v>
      </c>
      <c r="E46">
        <f>Analiz!F5</f>
        <v>0</v>
      </c>
      <c r="F46">
        <f>Analiz!G5</f>
        <v>90</v>
      </c>
      <c r="G46" t="str">
        <f>Analiz!H5</f>
        <v>CÜRUF B</v>
      </c>
      <c r="H46">
        <f>Analiz!I5</f>
        <v>0</v>
      </c>
      <c r="I46">
        <f>Analiz!J5</f>
        <v>0</v>
      </c>
      <c r="J46">
        <f>Analiz!K5</f>
        <v>500</v>
      </c>
      <c r="K46" s="87" t="str">
        <f>Analiz!L5</f>
        <v>A</v>
      </c>
      <c r="L46" s="87">
        <f>Analiz!M5</f>
        <v>500</v>
      </c>
      <c r="M46" s="87" t="str">
        <f>Analiz!N5</f>
        <v>A</v>
      </c>
      <c r="N46" s="87">
        <f>Analiz!O5</f>
        <v>0</v>
      </c>
      <c r="O46" s="47">
        <f>Analiz!P5</f>
        <v>0</v>
      </c>
      <c r="P46">
        <f>Analiz!Q5</f>
        <v>450</v>
      </c>
      <c r="Q46" t="str">
        <f>Analiz!R5</f>
        <v>C</v>
      </c>
      <c r="R46">
        <f>Analiz!S5</f>
        <v>450</v>
      </c>
      <c r="S46" t="str">
        <f>Analiz!T5</f>
        <v>B</v>
      </c>
      <c r="T46">
        <f>Analiz!U5</f>
        <v>0</v>
      </c>
      <c r="U46">
        <f>Analiz!V5</f>
        <v>0</v>
      </c>
      <c r="V46">
        <f>Analiz!W5</f>
        <v>0</v>
      </c>
      <c r="W46">
        <f>Analiz!X5</f>
        <v>0</v>
      </c>
      <c r="X46">
        <f>Analiz!Y5</f>
        <v>0</v>
      </c>
      <c r="Y46">
        <f>Analiz!Z5</f>
        <v>0</v>
      </c>
      <c r="Z46">
        <f>Analiz!AA5</f>
        <v>160</v>
      </c>
      <c r="AA46" t="str">
        <f>Analiz!AB5</f>
        <v>A</v>
      </c>
      <c r="AB46">
        <f>Analiz!AC5</f>
        <v>0</v>
      </c>
      <c r="AC46">
        <f>Analiz!AD5</f>
        <v>0</v>
      </c>
      <c r="AD46">
        <f>Analiz!AE5</f>
        <v>5</v>
      </c>
      <c r="AE46" t="str">
        <f>Analiz!AF5</f>
        <v>A</v>
      </c>
      <c r="AF46">
        <f>Analiz!AG5</f>
        <v>0</v>
      </c>
      <c r="AG46">
        <f>Analiz!AH5</f>
        <v>0</v>
      </c>
      <c r="AH46">
        <f>Analiz!AI5</f>
        <v>0</v>
      </c>
      <c r="AI46">
        <f>Analiz!AJ5</f>
        <v>0</v>
      </c>
    </row>
    <row r="47" spans="1:35" hidden="1" x14ac:dyDescent="0.25">
      <c r="A47" t="str">
        <f>Analiz!B6</f>
        <v>Reçete 3</v>
      </c>
      <c r="B47">
        <f>Analiz!C6</f>
        <v>265</v>
      </c>
      <c r="C47" t="str">
        <f>Analiz!D6</f>
        <v>B</v>
      </c>
      <c r="D47">
        <f>Analiz!E6</f>
        <v>0</v>
      </c>
      <c r="E47">
        <f>Analiz!F6</f>
        <v>0</v>
      </c>
      <c r="F47">
        <f>Analiz!G6</f>
        <v>70</v>
      </c>
      <c r="G47" t="str">
        <f>Analiz!H6</f>
        <v>KÜL</v>
      </c>
      <c r="H47">
        <f>Analiz!I6</f>
        <v>0</v>
      </c>
      <c r="I47">
        <f>Analiz!J6</f>
        <v>0</v>
      </c>
      <c r="J47">
        <f>Analiz!K6</f>
        <v>500</v>
      </c>
      <c r="K47" s="87" t="str">
        <f>Analiz!L6</f>
        <v>B</v>
      </c>
      <c r="L47" s="87">
        <f>Analiz!M6</f>
        <v>500</v>
      </c>
      <c r="M47" s="87" t="str">
        <f>Analiz!N6</f>
        <v>A</v>
      </c>
      <c r="N47" s="87">
        <f>Analiz!O6</f>
        <v>0</v>
      </c>
      <c r="O47" s="47">
        <f>Analiz!P6</f>
        <v>0</v>
      </c>
      <c r="P47">
        <f>Analiz!Q6</f>
        <v>440</v>
      </c>
      <c r="Q47" t="str">
        <f>Analiz!R6</f>
        <v>C</v>
      </c>
      <c r="R47">
        <f>Analiz!S6</f>
        <v>430</v>
      </c>
      <c r="S47" t="str">
        <f>Analiz!T6</f>
        <v>B</v>
      </c>
      <c r="T47">
        <f>Analiz!U6</f>
        <v>0</v>
      </c>
      <c r="U47">
        <f>Analiz!V6</f>
        <v>0</v>
      </c>
      <c r="V47">
        <f>Analiz!W6</f>
        <v>0</v>
      </c>
      <c r="W47">
        <f>Analiz!X6</f>
        <v>0</v>
      </c>
      <c r="X47">
        <f>Analiz!Y6</f>
        <v>0</v>
      </c>
      <c r="Y47">
        <f>Analiz!Z6</f>
        <v>0</v>
      </c>
      <c r="Z47">
        <f>Analiz!AA6</f>
        <v>160</v>
      </c>
      <c r="AA47" t="str">
        <f>Analiz!AB6</f>
        <v>A</v>
      </c>
      <c r="AB47">
        <f>Analiz!AC6</f>
        <v>0</v>
      </c>
      <c r="AC47">
        <f>Analiz!AD6</f>
        <v>0</v>
      </c>
      <c r="AD47">
        <f>Analiz!AE6</f>
        <v>5</v>
      </c>
      <c r="AE47" t="str">
        <f>Analiz!AF6</f>
        <v>A</v>
      </c>
      <c r="AF47">
        <f>Analiz!AG6</f>
        <v>0</v>
      </c>
      <c r="AG47">
        <f>Analiz!AH6</f>
        <v>0</v>
      </c>
      <c r="AH47">
        <f>Analiz!AI6</f>
        <v>0</v>
      </c>
      <c r="AI47">
        <f>Analiz!AJ6</f>
        <v>0</v>
      </c>
    </row>
    <row r="48" spans="1:35" hidden="1" x14ac:dyDescent="0.25">
      <c r="A48" t="str">
        <f>Analiz!B7</f>
        <v>Reçete 4</v>
      </c>
      <c r="B48">
        <f>Analiz!C7</f>
        <v>300</v>
      </c>
      <c r="C48" t="str">
        <f>Analiz!D7</f>
        <v>A</v>
      </c>
      <c r="D48">
        <f>Analiz!E7</f>
        <v>0</v>
      </c>
      <c r="E48">
        <f>Analiz!F7</f>
        <v>0</v>
      </c>
      <c r="F48">
        <f>Analiz!G7</f>
        <v>0</v>
      </c>
      <c r="G48">
        <f>Analiz!H7</f>
        <v>0</v>
      </c>
      <c r="H48">
        <f>Analiz!I7</f>
        <v>0</v>
      </c>
      <c r="I48">
        <f>Analiz!J7</f>
        <v>0</v>
      </c>
      <c r="J48">
        <f>Analiz!K7</f>
        <v>500</v>
      </c>
      <c r="K48" s="87" t="str">
        <f>Analiz!L7</f>
        <v>A</v>
      </c>
      <c r="L48" s="87">
        <f>Analiz!M7</f>
        <v>500</v>
      </c>
      <c r="M48" s="87" t="str">
        <f>Analiz!N7</f>
        <v>A</v>
      </c>
      <c r="N48" s="87">
        <f>Analiz!O7</f>
        <v>0</v>
      </c>
      <c r="O48" s="47">
        <f>Analiz!P7</f>
        <v>0</v>
      </c>
      <c r="P48">
        <f>Analiz!Q7</f>
        <v>450</v>
      </c>
      <c r="Q48" t="str">
        <f>Analiz!R7</f>
        <v>C</v>
      </c>
      <c r="R48">
        <f>Analiz!S7</f>
        <v>450</v>
      </c>
      <c r="S48" t="str">
        <f>Analiz!T7</f>
        <v>B</v>
      </c>
      <c r="T48">
        <f>Analiz!U7</f>
        <v>0</v>
      </c>
      <c r="U48">
        <f>Analiz!V7</f>
        <v>0</v>
      </c>
      <c r="V48">
        <f>Analiz!W7</f>
        <v>0</v>
      </c>
      <c r="W48">
        <f>Analiz!X7</f>
        <v>0</v>
      </c>
      <c r="X48">
        <f>Analiz!Y7</f>
        <v>0</v>
      </c>
      <c r="Y48">
        <f>Analiz!Z7</f>
        <v>0</v>
      </c>
      <c r="Z48">
        <f>Analiz!AA7</f>
        <v>160</v>
      </c>
      <c r="AA48" t="str">
        <f>Analiz!AB7</f>
        <v>A</v>
      </c>
      <c r="AB48">
        <f>Analiz!AC7</f>
        <v>0</v>
      </c>
      <c r="AC48">
        <f>Analiz!AD7</f>
        <v>0</v>
      </c>
      <c r="AD48">
        <f>Analiz!AE7</f>
        <v>5</v>
      </c>
      <c r="AE48" t="str">
        <f>Analiz!AF7</f>
        <v>A</v>
      </c>
      <c r="AF48">
        <f>Analiz!AG7</f>
        <v>0</v>
      </c>
      <c r="AG48">
        <f>Analiz!AH7</f>
        <v>0</v>
      </c>
      <c r="AH48">
        <f>Analiz!AI7</f>
        <v>0</v>
      </c>
      <c r="AI48">
        <f>Analiz!AJ7</f>
        <v>0</v>
      </c>
    </row>
    <row r="49" spans="1:35" hidden="1" x14ac:dyDescent="0.25">
      <c r="A49" t="str">
        <f>Analiz!B8</f>
        <v>Reçete 5</v>
      </c>
      <c r="B49">
        <f>Analiz!C8</f>
        <v>0</v>
      </c>
      <c r="C49">
        <f>Analiz!D8</f>
        <v>0</v>
      </c>
      <c r="D49">
        <f>Analiz!E8</f>
        <v>0</v>
      </c>
      <c r="E49">
        <f>Analiz!F8</f>
        <v>0</v>
      </c>
      <c r="F49">
        <f>Analiz!G8</f>
        <v>0</v>
      </c>
      <c r="G49">
        <f>Analiz!H8</f>
        <v>0</v>
      </c>
      <c r="H49">
        <f>Analiz!I8</f>
        <v>0</v>
      </c>
      <c r="I49">
        <f>Analiz!J8</f>
        <v>0</v>
      </c>
      <c r="J49">
        <f>Analiz!K8</f>
        <v>0</v>
      </c>
      <c r="K49" s="87">
        <f>Analiz!L8</f>
        <v>0</v>
      </c>
      <c r="L49" s="87">
        <f>Analiz!M8</f>
        <v>0</v>
      </c>
      <c r="M49" s="87">
        <f>Analiz!N8</f>
        <v>0</v>
      </c>
      <c r="N49" s="87">
        <f>Analiz!O8</f>
        <v>0</v>
      </c>
      <c r="O49" s="47">
        <f>Analiz!P8</f>
        <v>0</v>
      </c>
      <c r="P49">
        <f>Analiz!Q8</f>
        <v>0</v>
      </c>
      <c r="Q49">
        <f>Analiz!R8</f>
        <v>0</v>
      </c>
      <c r="R49">
        <f>Analiz!S8</f>
        <v>0</v>
      </c>
      <c r="S49">
        <f>Analiz!T8</f>
        <v>0</v>
      </c>
      <c r="T49">
        <f>Analiz!U8</f>
        <v>0</v>
      </c>
      <c r="U49">
        <f>Analiz!V8</f>
        <v>0</v>
      </c>
      <c r="V49">
        <f>Analiz!W8</f>
        <v>0</v>
      </c>
      <c r="W49">
        <f>Analiz!X8</f>
        <v>0</v>
      </c>
      <c r="X49">
        <f>Analiz!Y8</f>
        <v>0</v>
      </c>
      <c r="Y49">
        <f>Analiz!Z8</f>
        <v>0</v>
      </c>
      <c r="Z49">
        <f>Analiz!AA8</f>
        <v>0</v>
      </c>
      <c r="AA49">
        <f>Analiz!AB8</f>
        <v>0</v>
      </c>
      <c r="AB49">
        <f>Analiz!AC8</f>
        <v>0</v>
      </c>
      <c r="AC49">
        <f>Analiz!AD8</f>
        <v>0</v>
      </c>
      <c r="AD49">
        <f>Analiz!AE8</f>
        <v>0</v>
      </c>
      <c r="AE49">
        <f>Analiz!AF8</f>
        <v>0</v>
      </c>
      <c r="AF49">
        <f>Analiz!AG8</f>
        <v>0</v>
      </c>
      <c r="AG49">
        <f>Analiz!AH8</f>
        <v>0</v>
      </c>
      <c r="AH49">
        <f>Analiz!AI8</f>
        <v>0</v>
      </c>
      <c r="AI49">
        <f>Analiz!AJ8</f>
        <v>0</v>
      </c>
    </row>
    <row r="50" spans="1:35" hidden="1" x14ac:dyDescent="0.25">
      <c r="A50" t="str">
        <f>Analiz!B9</f>
        <v>Reçete 6</v>
      </c>
      <c r="B50">
        <f>Analiz!C9</f>
        <v>0</v>
      </c>
      <c r="C50">
        <f>Analiz!D9</f>
        <v>0</v>
      </c>
      <c r="D50">
        <f>Analiz!E9</f>
        <v>0</v>
      </c>
      <c r="E50">
        <f>Analiz!F9</f>
        <v>0</v>
      </c>
      <c r="F50">
        <f>Analiz!G9</f>
        <v>0</v>
      </c>
      <c r="G50">
        <f>Analiz!H9</f>
        <v>0</v>
      </c>
      <c r="H50">
        <f>Analiz!I9</f>
        <v>0</v>
      </c>
      <c r="I50">
        <f>Analiz!J9</f>
        <v>0</v>
      </c>
      <c r="J50">
        <f>Analiz!K9</f>
        <v>0</v>
      </c>
      <c r="K50" s="87">
        <f>Analiz!L9</f>
        <v>0</v>
      </c>
      <c r="L50" s="87">
        <f>Analiz!M9</f>
        <v>0</v>
      </c>
      <c r="M50" s="87">
        <f>Analiz!N9</f>
        <v>0</v>
      </c>
      <c r="N50" s="87">
        <f>Analiz!O9</f>
        <v>0</v>
      </c>
      <c r="O50" s="47">
        <f>Analiz!P9</f>
        <v>0</v>
      </c>
      <c r="P50">
        <f>Analiz!Q9</f>
        <v>0</v>
      </c>
      <c r="Q50">
        <f>Analiz!R9</f>
        <v>0</v>
      </c>
      <c r="R50">
        <f>Analiz!S9</f>
        <v>0</v>
      </c>
      <c r="S50">
        <f>Analiz!T9</f>
        <v>0</v>
      </c>
      <c r="T50">
        <f>Analiz!U9</f>
        <v>0</v>
      </c>
      <c r="U50">
        <f>Analiz!V9</f>
        <v>0</v>
      </c>
      <c r="V50">
        <f>Analiz!W9</f>
        <v>0</v>
      </c>
      <c r="W50">
        <f>Analiz!X9</f>
        <v>0</v>
      </c>
      <c r="X50">
        <f>Analiz!Y9</f>
        <v>0</v>
      </c>
      <c r="Y50">
        <f>Analiz!Z9</f>
        <v>0</v>
      </c>
      <c r="Z50">
        <f>Analiz!AA9</f>
        <v>0</v>
      </c>
      <c r="AA50">
        <f>Analiz!AB9</f>
        <v>0</v>
      </c>
      <c r="AB50">
        <f>Analiz!AC9</f>
        <v>0</v>
      </c>
      <c r="AC50">
        <f>Analiz!AD9</f>
        <v>0</v>
      </c>
      <c r="AD50">
        <f>Analiz!AE9</f>
        <v>0</v>
      </c>
      <c r="AE50">
        <f>Analiz!AF9</f>
        <v>0</v>
      </c>
      <c r="AF50">
        <f>Analiz!AG9</f>
        <v>0</v>
      </c>
      <c r="AG50">
        <f>Analiz!AH9</f>
        <v>0</v>
      </c>
      <c r="AH50">
        <f>Analiz!AI9</f>
        <v>0</v>
      </c>
      <c r="AI50">
        <f>Analiz!AJ9</f>
        <v>0</v>
      </c>
    </row>
    <row r="51" spans="1:35" hidden="1" x14ac:dyDescent="0.25">
      <c r="A51" t="str">
        <f>Analiz!B10</f>
        <v>Reçete 7</v>
      </c>
      <c r="B51">
        <f>Analiz!C10</f>
        <v>0</v>
      </c>
      <c r="C51">
        <f>Analiz!D10</f>
        <v>0</v>
      </c>
      <c r="D51">
        <f>Analiz!E10</f>
        <v>0</v>
      </c>
      <c r="E51">
        <f>Analiz!F10</f>
        <v>0</v>
      </c>
      <c r="F51">
        <f>Analiz!G10</f>
        <v>0</v>
      </c>
      <c r="G51">
        <f>Analiz!H10</f>
        <v>0</v>
      </c>
      <c r="H51">
        <f>Analiz!I10</f>
        <v>0</v>
      </c>
      <c r="I51">
        <f>Analiz!J10</f>
        <v>0</v>
      </c>
      <c r="J51">
        <f>Analiz!K10</f>
        <v>0</v>
      </c>
      <c r="K51" s="87">
        <f>Analiz!L10</f>
        <v>0</v>
      </c>
      <c r="L51" s="87">
        <f>Analiz!M10</f>
        <v>0</v>
      </c>
      <c r="M51" s="87">
        <f>Analiz!N10</f>
        <v>0</v>
      </c>
      <c r="N51" s="87">
        <f>Analiz!O10</f>
        <v>0</v>
      </c>
      <c r="O51" s="47">
        <f>Analiz!P10</f>
        <v>0</v>
      </c>
      <c r="P51">
        <f>Analiz!Q10</f>
        <v>0</v>
      </c>
      <c r="Q51">
        <f>Analiz!R10</f>
        <v>0</v>
      </c>
      <c r="R51">
        <f>Analiz!S10</f>
        <v>0</v>
      </c>
      <c r="S51">
        <f>Analiz!T10</f>
        <v>0</v>
      </c>
      <c r="T51">
        <f>Analiz!U10</f>
        <v>0</v>
      </c>
      <c r="U51">
        <f>Analiz!V10</f>
        <v>0</v>
      </c>
      <c r="V51">
        <f>Analiz!W10</f>
        <v>0</v>
      </c>
      <c r="W51">
        <f>Analiz!X10</f>
        <v>0</v>
      </c>
      <c r="X51">
        <f>Analiz!Y10</f>
        <v>0</v>
      </c>
      <c r="Y51">
        <f>Analiz!Z10</f>
        <v>0</v>
      </c>
      <c r="Z51">
        <f>Analiz!AA10</f>
        <v>0</v>
      </c>
      <c r="AA51">
        <f>Analiz!AB10</f>
        <v>0</v>
      </c>
      <c r="AB51">
        <f>Analiz!AC10</f>
        <v>0</v>
      </c>
      <c r="AC51">
        <f>Analiz!AD10</f>
        <v>0</v>
      </c>
      <c r="AD51">
        <f>Analiz!AE10</f>
        <v>0</v>
      </c>
      <c r="AE51">
        <f>Analiz!AF10</f>
        <v>0</v>
      </c>
      <c r="AF51">
        <f>Analiz!AG10</f>
        <v>0</v>
      </c>
      <c r="AG51">
        <f>Analiz!AH10</f>
        <v>0</v>
      </c>
      <c r="AH51">
        <f>Analiz!AI10</f>
        <v>0</v>
      </c>
      <c r="AI51">
        <f>Analiz!AJ10</f>
        <v>0</v>
      </c>
    </row>
    <row r="52" spans="1:35" hidden="1" x14ac:dyDescent="0.25">
      <c r="A52" t="str">
        <f>Analiz!B11</f>
        <v>Reçete 8</v>
      </c>
      <c r="B52">
        <f>Analiz!C11</f>
        <v>0</v>
      </c>
      <c r="C52">
        <f>Analiz!D11</f>
        <v>0</v>
      </c>
      <c r="D52">
        <f>Analiz!E11</f>
        <v>0</v>
      </c>
      <c r="E52">
        <f>Analiz!F11</f>
        <v>0</v>
      </c>
      <c r="F52">
        <f>Analiz!G11</f>
        <v>0</v>
      </c>
      <c r="G52">
        <f>Analiz!H11</f>
        <v>0</v>
      </c>
      <c r="H52">
        <f>Analiz!I11</f>
        <v>0</v>
      </c>
      <c r="I52">
        <f>Analiz!J11</f>
        <v>0</v>
      </c>
      <c r="J52">
        <f>Analiz!K11</f>
        <v>0</v>
      </c>
      <c r="K52" s="87">
        <f>Analiz!L11</f>
        <v>0</v>
      </c>
      <c r="L52" s="87">
        <f>Analiz!M11</f>
        <v>0</v>
      </c>
      <c r="M52" s="87">
        <f>Analiz!N11</f>
        <v>0</v>
      </c>
      <c r="N52" s="87">
        <f>Analiz!O11</f>
        <v>0</v>
      </c>
      <c r="O52" s="47">
        <f>Analiz!P11</f>
        <v>0</v>
      </c>
      <c r="P52">
        <f>Analiz!Q11</f>
        <v>0</v>
      </c>
      <c r="Q52">
        <f>Analiz!R11</f>
        <v>0</v>
      </c>
      <c r="R52">
        <f>Analiz!S11</f>
        <v>0</v>
      </c>
      <c r="S52">
        <f>Analiz!T11</f>
        <v>0</v>
      </c>
      <c r="T52">
        <f>Analiz!U11</f>
        <v>0</v>
      </c>
      <c r="U52">
        <f>Analiz!V11</f>
        <v>0</v>
      </c>
      <c r="V52">
        <f>Analiz!W11</f>
        <v>0</v>
      </c>
      <c r="W52">
        <f>Analiz!X11</f>
        <v>0</v>
      </c>
      <c r="X52">
        <f>Analiz!Y11</f>
        <v>0</v>
      </c>
      <c r="Y52">
        <f>Analiz!Z11</f>
        <v>0</v>
      </c>
      <c r="Z52">
        <f>Analiz!AA11</f>
        <v>0</v>
      </c>
      <c r="AA52">
        <f>Analiz!AB11</f>
        <v>0</v>
      </c>
      <c r="AB52">
        <f>Analiz!AC11</f>
        <v>0</v>
      </c>
      <c r="AC52">
        <f>Analiz!AD11</f>
        <v>0</v>
      </c>
      <c r="AD52">
        <f>Analiz!AE11</f>
        <v>0</v>
      </c>
      <c r="AE52">
        <f>Analiz!AF11</f>
        <v>0</v>
      </c>
      <c r="AF52">
        <f>Analiz!AG11</f>
        <v>0</v>
      </c>
      <c r="AG52">
        <f>Analiz!AH11</f>
        <v>0</v>
      </c>
      <c r="AH52">
        <f>Analiz!AI11</f>
        <v>0</v>
      </c>
      <c r="AI52">
        <f>Analiz!AJ11</f>
        <v>0</v>
      </c>
    </row>
    <row r="53" spans="1:35" hidden="1" x14ac:dyDescent="0.25">
      <c r="A53" t="str">
        <f>Analiz!B12</f>
        <v>Reçete 9</v>
      </c>
      <c r="B53">
        <f>Analiz!C12</f>
        <v>0</v>
      </c>
      <c r="C53">
        <f>Analiz!D12</f>
        <v>0</v>
      </c>
      <c r="D53">
        <f>Analiz!E12</f>
        <v>0</v>
      </c>
      <c r="E53">
        <f>Analiz!F12</f>
        <v>0</v>
      </c>
      <c r="F53">
        <f>Analiz!G12</f>
        <v>0</v>
      </c>
      <c r="G53">
        <f>Analiz!H12</f>
        <v>0</v>
      </c>
      <c r="H53">
        <f>Analiz!I12</f>
        <v>0</v>
      </c>
      <c r="I53">
        <f>Analiz!J12</f>
        <v>0</v>
      </c>
      <c r="J53">
        <f>Analiz!K12</f>
        <v>0</v>
      </c>
      <c r="K53" s="87">
        <f>Analiz!L12</f>
        <v>0</v>
      </c>
      <c r="L53" s="87">
        <f>Analiz!M12</f>
        <v>0</v>
      </c>
      <c r="M53" s="87">
        <f>Analiz!N12</f>
        <v>0</v>
      </c>
      <c r="N53" s="87">
        <f>Analiz!O12</f>
        <v>0</v>
      </c>
      <c r="O53" s="47">
        <f>Analiz!P12</f>
        <v>0</v>
      </c>
      <c r="P53">
        <f>Analiz!Q12</f>
        <v>0</v>
      </c>
      <c r="Q53">
        <f>Analiz!R12</f>
        <v>0</v>
      </c>
      <c r="R53">
        <f>Analiz!S12</f>
        <v>0</v>
      </c>
      <c r="S53">
        <f>Analiz!T12</f>
        <v>0</v>
      </c>
      <c r="T53">
        <f>Analiz!U12</f>
        <v>0</v>
      </c>
      <c r="U53">
        <f>Analiz!V12</f>
        <v>0</v>
      </c>
      <c r="V53">
        <f>Analiz!W12</f>
        <v>0</v>
      </c>
      <c r="W53">
        <f>Analiz!X12</f>
        <v>0</v>
      </c>
      <c r="X53">
        <f>Analiz!Y12</f>
        <v>0</v>
      </c>
      <c r="Y53">
        <f>Analiz!Z12</f>
        <v>0</v>
      </c>
      <c r="Z53">
        <f>Analiz!AA12</f>
        <v>0</v>
      </c>
      <c r="AA53">
        <f>Analiz!AB12</f>
        <v>0</v>
      </c>
      <c r="AB53">
        <f>Analiz!AC12</f>
        <v>0</v>
      </c>
      <c r="AC53">
        <f>Analiz!AD12</f>
        <v>0</v>
      </c>
      <c r="AD53">
        <f>Analiz!AE12</f>
        <v>0</v>
      </c>
      <c r="AE53">
        <f>Analiz!AF12</f>
        <v>0</v>
      </c>
      <c r="AF53">
        <f>Analiz!AG12</f>
        <v>0</v>
      </c>
      <c r="AG53">
        <f>Analiz!AH12</f>
        <v>0</v>
      </c>
      <c r="AH53">
        <f>Analiz!AI12</f>
        <v>0</v>
      </c>
      <c r="AI53">
        <f>Analiz!AJ12</f>
        <v>0</v>
      </c>
    </row>
    <row r="54" spans="1:35" hidden="1" x14ac:dyDescent="0.25">
      <c r="A54" t="str">
        <f>Analiz!B13</f>
        <v>Reçete10</v>
      </c>
      <c r="B54">
        <f>Analiz!C13</f>
        <v>0</v>
      </c>
      <c r="C54">
        <f>Analiz!D13</f>
        <v>0</v>
      </c>
      <c r="D54">
        <f>Analiz!E13</f>
        <v>0</v>
      </c>
      <c r="E54">
        <f>Analiz!F13</f>
        <v>0</v>
      </c>
      <c r="F54">
        <f>Analiz!G13</f>
        <v>0</v>
      </c>
      <c r="G54">
        <f>Analiz!H13</f>
        <v>0</v>
      </c>
      <c r="H54">
        <f>Analiz!I13</f>
        <v>0</v>
      </c>
      <c r="I54">
        <f>Analiz!J13</f>
        <v>0</v>
      </c>
      <c r="J54">
        <f>Analiz!K13</f>
        <v>0</v>
      </c>
      <c r="K54" s="87">
        <f>Analiz!L13</f>
        <v>0</v>
      </c>
      <c r="L54" s="87">
        <f>Analiz!M13</f>
        <v>0</v>
      </c>
      <c r="M54" s="87">
        <f>Analiz!N13</f>
        <v>0</v>
      </c>
      <c r="N54" s="87">
        <f>Analiz!O13</f>
        <v>0</v>
      </c>
      <c r="O54" s="47">
        <f>Analiz!P13</f>
        <v>0</v>
      </c>
      <c r="P54">
        <f>Analiz!Q13</f>
        <v>0</v>
      </c>
      <c r="Q54">
        <f>Analiz!R13</f>
        <v>0</v>
      </c>
      <c r="R54">
        <f>Analiz!S13</f>
        <v>0</v>
      </c>
      <c r="S54">
        <f>Analiz!T13</f>
        <v>0</v>
      </c>
      <c r="T54">
        <f>Analiz!U13</f>
        <v>0</v>
      </c>
      <c r="U54">
        <f>Analiz!V13</f>
        <v>0</v>
      </c>
      <c r="V54">
        <f>Analiz!W13</f>
        <v>0</v>
      </c>
      <c r="W54">
        <f>Analiz!X13</f>
        <v>0</v>
      </c>
      <c r="X54">
        <f>Analiz!Y13</f>
        <v>0</v>
      </c>
      <c r="Y54">
        <f>Analiz!Z13</f>
        <v>0</v>
      </c>
      <c r="Z54">
        <f>Analiz!AA13</f>
        <v>0</v>
      </c>
      <c r="AA54">
        <f>Analiz!AB13</f>
        <v>0</v>
      </c>
      <c r="AB54">
        <f>Analiz!AC13</f>
        <v>0</v>
      </c>
      <c r="AC54">
        <f>Analiz!AD13</f>
        <v>0</v>
      </c>
      <c r="AD54">
        <f>Analiz!AE13</f>
        <v>0</v>
      </c>
      <c r="AE54">
        <f>Analiz!AF13</f>
        <v>0</v>
      </c>
      <c r="AF54">
        <f>Analiz!AG13</f>
        <v>0</v>
      </c>
      <c r="AG54">
        <f>Analiz!AH13</f>
        <v>0</v>
      </c>
      <c r="AH54">
        <f>Analiz!AI13</f>
        <v>0</v>
      </c>
      <c r="AI54">
        <f>Analiz!AJ13</f>
        <v>0</v>
      </c>
    </row>
    <row r="55" spans="1:35" hidden="1" x14ac:dyDescent="0.25"/>
    <row r="56" spans="1:35" hidden="1" x14ac:dyDescent="0.25"/>
    <row r="57" spans="1:35" hidden="1" x14ac:dyDescent="0.25"/>
    <row r="58" spans="1:35" hidden="1" x14ac:dyDescent="0.25"/>
    <row r="59" spans="1:35" hidden="1" x14ac:dyDescent="0.25">
      <c r="A59" t="str">
        <f t="shared" ref="A59:C68" si="0">A28</f>
        <v>Reçete 1</v>
      </c>
      <c r="B59">
        <f t="shared" si="0"/>
        <v>2365</v>
      </c>
      <c r="C59">
        <f t="shared" si="0"/>
        <v>0</v>
      </c>
    </row>
    <row r="60" spans="1:35" hidden="1" x14ac:dyDescent="0.25">
      <c r="A60" t="str">
        <f t="shared" si="0"/>
        <v>Reçete 2</v>
      </c>
      <c r="B60">
        <f t="shared" si="0"/>
        <v>2365</v>
      </c>
      <c r="C60">
        <f t="shared" si="0"/>
        <v>0</v>
      </c>
    </row>
    <row r="61" spans="1:35" hidden="1" x14ac:dyDescent="0.25">
      <c r="A61" t="str">
        <f t="shared" si="0"/>
        <v>Reçete 3</v>
      </c>
      <c r="B61">
        <f t="shared" si="0"/>
        <v>2370</v>
      </c>
      <c r="C61">
        <f t="shared" si="0"/>
        <v>0</v>
      </c>
    </row>
    <row r="62" spans="1:35" hidden="1" x14ac:dyDescent="0.25">
      <c r="A62" t="str">
        <f t="shared" si="0"/>
        <v>Reçete 4</v>
      </c>
      <c r="B62">
        <f t="shared" si="0"/>
        <v>2365</v>
      </c>
      <c r="C62">
        <f t="shared" si="0"/>
        <v>0</v>
      </c>
    </row>
    <row r="63" spans="1:35" hidden="1" x14ac:dyDescent="0.25">
      <c r="A63" t="str">
        <f t="shared" si="0"/>
        <v>Reçete 5</v>
      </c>
      <c r="B63" t="str">
        <f t="shared" si="0"/>
        <v/>
      </c>
      <c r="C63">
        <f t="shared" si="0"/>
        <v>0</v>
      </c>
    </row>
    <row r="64" spans="1:35" hidden="1" x14ac:dyDescent="0.25">
      <c r="A64" t="str">
        <f t="shared" si="0"/>
        <v>Reçete 6</v>
      </c>
      <c r="B64" t="str">
        <f t="shared" si="0"/>
        <v/>
      </c>
      <c r="C64">
        <f t="shared" si="0"/>
        <v>0</v>
      </c>
    </row>
    <row r="65" spans="1:3" hidden="1" x14ac:dyDescent="0.25">
      <c r="A65" t="str">
        <f t="shared" si="0"/>
        <v>Reçete 7</v>
      </c>
      <c r="B65" t="str">
        <f t="shared" si="0"/>
        <v/>
      </c>
      <c r="C65">
        <f t="shared" si="0"/>
        <v>0</v>
      </c>
    </row>
    <row r="66" spans="1:3" hidden="1" x14ac:dyDescent="0.25">
      <c r="A66" t="str">
        <f t="shared" si="0"/>
        <v>Reçete 8</v>
      </c>
      <c r="B66" t="str">
        <f t="shared" si="0"/>
        <v/>
      </c>
      <c r="C66">
        <f t="shared" si="0"/>
        <v>0</v>
      </c>
    </row>
    <row r="67" spans="1:3" hidden="1" x14ac:dyDescent="0.25">
      <c r="A67" t="str">
        <f t="shared" si="0"/>
        <v>Reçete 9</v>
      </c>
      <c r="B67" t="str">
        <f t="shared" si="0"/>
        <v/>
      </c>
      <c r="C67">
        <f t="shared" si="0"/>
        <v>0</v>
      </c>
    </row>
    <row r="68" spans="1:3" hidden="1" x14ac:dyDescent="0.25">
      <c r="A68" t="str">
        <f t="shared" si="0"/>
        <v>Reçete10</v>
      </c>
      <c r="B68" t="str">
        <f t="shared" si="0"/>
        <v/>
      </c>
      <c r="C68">
        <f t="shared" si="0"/>
        <v>0</v>
      </c>
    </row>
    <row r="69" spans="1:3" hidden="1" x14ac:dyDescent="0.25"/>
    <row r="70" spans="1:3" hidden="1" x14ac:dyDescent="0.25"/>
    <row r="71" spans="1:3" hidden="1" x14ac:dyDescent="0.25"/>
    <row r="72" spans="1:3" hidden="1" x14ac:dyDescent="0.25"/>
    <row r="73" spans="1:3" hidden="1" x14ac:dyDescent="0.25"/>
    <row r="74" spans="1:3" hidden="1" x14ac:dyDescent="0.25"/>
    <row r="75" spans="1:3" hidden="1" x14ac:dyDescent="0.25"/>
  </sheetData>
  <sheetProtection password="CE28" sheet="1" objects="1" scenarios="1"/>
  <mergeCells count="112">
    <mergeCell ref="N27:O27"/>
    <mergeCell ref="B28:C28"/>
    <mergeCell ref="D28:E28"/>
    <mergeCell ref="F28:G28"/>
    <mergeCell ref="H28:I28"/>
    <mergeCell ref="J28:K28"/>
    <mergeCell ref="L28:M28"/>
    <mergeCell ref="N28:O28"/>
    <mergeCell ref="B27:C27"/>
    <mergeCell ref="D27:E27"/>
    <mergeCell ref="F27:G27"/>
    <mergeCell ref="H27:I27"/>
    <mergeCell ref="J27:K27"/>
    <mergeCell ref="L27:M27"/>
    <mergeCell ref="N29:O29"/>
    <mergeCell ref="B30:C30"/>
    <mergeCell ref="D30:E30"/>
    <mergeCell ref="F30:G30"/>
    <mergeCell ref="H30:I30"/>
    <mergeCell ref="J30:K30"/>
    <mergeCell ref="L30:M30"/>
    <mergeCell ref="N30:O30"/>
    <mergeCell ref="B29:C29"/>
    <mergeCell ref="D29:E29"/>
    <mergeCell ref="F29:G29"/>
    <mergeCell ref="H29:I29"/>
    <mergeCell ref="J29:K29"/>
    <mergeCell ref="L29:M29"/>
    <mergeCell ref="N31:O31"/>
    <mergeCell ref="B32:C32"/>
    <mergeCell ref="D32:E32"/>
    <mergeCell ref="F32:G32"/>
    <mergeCell ref="H32:I32"/>
    <mergeCell ref="J32:K32"/>
    <mergeCell ref="L32:M32"/>
    <mergeCell ref="N32:O32"/>
    <mergeCell ref="B31:C31"/>
    <mergeCell ref="D31:E31"/>
    <mergeCell ref="F31:G31"/>
    <mergeCell ref="H31:I31"/>
    <mergeCell ref="J31:K31"/>
    <mergeCell ref="L31:M31"/>
    <mergeCell ref="N33:O33"/>
    <mergeCell ref="B34:C34"/>
    <mergeCell ref="D34:E34"/>
    <mergeCell ref="F34:G34"/>
    <mergeCell ref="H34:I34"/>
    <mergeCell ref="J34:K34"/>
    <mergeCell ref="L34:M34"/>
    <mergeCell ref="N34:O34"/>
    <mergeCell ref="B33:C33"/>
    <mergeCell ref="D33:E33"/>
    <mergeCell ref="F33:G33"/>
    <mergeCell ref="H33:I33"/>
    <mergeCell ref="J33:K33"/>
    <mergeCell ref="L33:M33"/>
    <mergeCell ref="N37:O37"/>
    <mergeCell ref="B37:C37"/>
    <mergeCell ref="D37:E37"/>
    <mergeCell ref="F37:G37"/>
    <mergeCell ref="H37:I37"/>
    <mergeCell ref="J37:K37"/>
    <mergeCell ref="L37:M37"/>
    <mergeCell ref="N35:O35"/>
    <mergeCell ref="B36:C36"/>
    <mergeCell ref="D36:E36"/>
    <mergeCell ref="F36:G36"/>
    <mergeCell ref="H36:I36"/>
    <mergeCell ref="J36:K36"/>
    <mergeCell ref="L36:M36"/>
    <mergeCell ref="N36:O36"/>
    <mergeCell ref="B35:C35"/>
    <mergeCell ref="D35:E35"/>
    <mergeCell ref="F35:G35"/>
    <mergeCell ref="H35:I35"/>
    <mergeCell ref="J35:K35"/>
    <mergeCell ref="L35:M35"/>
    <mergeCell ref="A19:B19"/>
    <mergeCell ref="A20:B20"/>
    <mergeCell ref="A21:B21"/>
    <mergeCell ref="A22:B22"/>
    <mergeCell ref="A15:B15"/>
    <mergeCell ref="A4:B4"/>
    <mergeCell ref="A12:B12"/>
    <mergeCell ref="A13:B13"/>
    <mergeCell ref="A14:B14"/>
    <mergeCell ref="A16:B16"/>
    <mergeCell ref="A17:B17"/>
    <mergeCell ref="A18:B18"/>
    <mergeCell ref="A5:B5"/>
    <mergeCell ref="A6:B6"/>
    <mergeCell ref="A7:B7"/>
    <mergeCell ref="A8:B8"/>
    <mergeCell ref="A9:B9"/>
    <mergeCell ref="A10:B10"/>
    <mergeCell ref="A11:B11"/>
    <mergeCell ref="I15:I16"/>
    <mergeCell ref="I17:I18"/>
    <mergeCell ref="F17:G18"/>
    <mergeCell ref="H5:H6"/>
    <mergeCell ref="H7:H8"/>
    <mergeCell ref="H9:H10"/>
    <mergeCell ref="H11:H12"/>
    <mergeCell ref="H13:H14"/>
    <mergeCell ref="H15:H16"/>
    <mergeCell ref="H17:H18"/>
    <mergeCell ref="F5:G6"/>
    <mergeCell ref="F7:G8"/>
    <mergeCell ref="F9:G10"/>
    <mergeCell ref="F11:G12"/>
    <mergeCell ref="F13:G14"/>
    <mergeCell ref="F15:G16"/>
  </mergeCells>
  <conditionalFormatting sqref="C5:D21">
    <cfRule type="cellIs" dxfId="13" priority="12" operator="equal">
      <formula>0</formula>
    </cfRule>
  </conditionalFormatting>
  <conditionalFormatting sqref="H5:H18">
    <cfRule type="cellIs" dxfId="12" priority="11" operator="equal">
      <formula>0</formula>
    </cfRule>
  </conditionalFormatting>
  <conditionalFormatting sqref="A2">
    <cfRule type="expression" dxfId="11" priority="10">
      <formula>IF($B$28="",1)</formula>
    </cfRule>
  </conditionalFormatting>
  <conditionalFormatting sqref="B2">
    <cfRule type="expression" dxfId="10" priority="9">
      <formula>IF($B$29="",1)</formula>
    </cfRule>
  </conditionalFormatting>
  <conditionalFormatting sqref="C2">
    <cfRule type="expression" dxfId="9" priority="8">
      <formula>IF($B$30="",1)</formula>
    </cfRule>
  </conditionalFormatting>
  <conditionalFormatting sqref="D2">
    <cfRule type="expression" dxfId="8" priority="7">
      <formula>IF($B$31="",1)</formula>
    </cfRule>
  </conditionalFormatting>
  <conditionalFormatting sqref="E2">
    <cfRule type="expression" dxfId="7" priority="6">
      <formula>IF($B$32="",1)</formula>
    </cfRule>
  </conditionalFormatting>
  <conditionalFormatting sqref="F2">
    <cfRule type="expression" dxfId="6" priority="5">
      <formula>IF($B$33="",1)</formula>
    </cfRule>
  </conditionalFormatting>
  <conditionalFormatting sqref="G2">
    <cfRule type="expression" dxfId="5" priority="4">
      <formula>IF($B$34="",1)</formula>
    </cfRule>
  </conditionalFormatting>
  <conditionalFormatting sqref="H2">
    <cfRule type="expression" dxfId="4" priority="3">
      <formula>IF($B$35="",1)</formula>
    </cfRule>
  </conditionalFormatting>
  <conditionalFormatting sqref="I2">
    <cfRule type="expression" dxfId="3" priority="2">
      <formula>IF($B$36="",1)</formula>
    </cfRule>
  </conditionalFormatting>
  <conditionalFormatting sqref="J2">
    <cfRule type="expression" dxfId="2" priority="1">
      <formula>IF($B$37="",1)</formula>
    </cfRule>
  </conditionalFormatting>
  <pageMargins left="0.7" right="0.7" top="0.75" bottom="0.75" header="0.3" footer="0.3"/>
  <drawing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rgb="FF00B050"/>
    <pageSetUpPr fitToPage="1"/>
  </sheetPr>
  <dimension ref="A1:L36"/>
  <sheetViews>
    <sheetView showGridLines="0" zoomScaleNormal="100" workbookViewId="0">
      <pane xSplit="11" ySplit="2" topLeftCell="L3" activePane="bottomRight" state="frozen"/>
      <selection pane="topRight" activeCell="L1" sqref="L1"/>
      <selection pane="bottomLeft" activeCell="A3" sqref="A3"/>
      <selection pane="bottomRight" activeCell="P13" sqref="P13"/>
    </sheetView>
  </sheetViews>
  <sheetFormatPr defaultRowHeight="15" x14ac:dyDescent="0.25"/>
  <cols>
    <col min="1" max="1" width="18.5703125" customWidth="1"/>
    <col min="2" max="11" width="11.140625" style="84" customWidth="1"/>
  </cols>
  <sheetData>
    <row r="1" spans="1:11" ht="15.75" thickBot="1" x14ac:dyDescent="0.3">
      <c r="A1" s="101" t="s">
        <v>71</v>
      </c>
      <c r="B1" s="115" t="s">
        <v>0</v>
      </c>
      <c r="C1" s="115" t="s">
        <v>1</v>
      </c>
      <c r="D1" s="118" t="s">
        <v>2</v>
      </c>
      <c r="E1" s="117" t="s">
        <v>3</v>
      </c>
      <c r="F1" s="119" t="s">
        <v>4</v>
      </c>
      <c r="G1" s="118" t="s">
        <v>5</v>
      </c>
      <c r="H1" s="116" t="s">
        <v>6</v>
      </c>
      <c r="I1" s="114" t="s">
        <v>7</v>
      </c>
      <c r="J1" s="120" t="s">
        <v>8</v>
      </c>
      <c r="K1" s="118" t="s">
        <v>59</v>
      </c>
    </row>
    <row r="2" spans="1:11" ht="18" thickBot="1" x14ac:dyDescent="0.3">
      <c r="A2" s="101" t="s">
        <v>72</v>
      </c>
      <c r="B2" s="290" t="s">
        <v>73</v>
      </c>
      <c r="C2" s="290"/>
      <c r="D2" s="290"/>
      <c r="E2" s="290"/>
      <c r="F2" s="290"/>
      <c r="G2" s="290"/>
      <c r="H2" s="290"/>
      <c r="I2" s="290"/>
      <c r="J2" s="290"/>
      <c r="K2" s="290"/>
    </row>
    <row r="3" spans="1:11" x14ac:dyDescent="0.25">
      <c r="A3" s="92" t="s">
        <v>10</v>
      </c>
      <c r="B3" s="89" t="str">
        <f ca="1">OFFSET(Sheet3!$B$1,0,ROW()-3)</f>
        <v>200-A</v>
      </c>
      <c r="C3" s="89" t="str">
        <f ca="1">OFFSET(Sheet3!$B$2,0,ROW()-3)</f>
        <v>210-A</v>
      </c>
      <c r="D3" s="89" t="str">
        <f ca="1">OFFSET(Sheet3!$B$3,0,ROW()-3)</f>
        <v>265-B</v>
      </c>
      <c r="E3" s="89" t="str">
        <f ca="1">OFFSET(Sheet3!$B$4,0,ROW()-3)</f>
        <v>300-A</v>
      </c>
      <c r="F3" s="95" t="str">
        <f ca="1">OFFSET(Sheet3!$B$5,0,ROW()-3)</f>
        <v>0-0</v>
      </c>
      <c r="G3" s="89" t="str">
        <f ca="1">OFFSET(Sheet3!$B$6,0,ROW()-3)</f>
        <v>0-0</v>
      </c>
      <c r="H3" s="98" t="str">
        <f ca="1">OFFSET(Sheet3!$B$7,0,ROW()-3)</f>
        <v>0-0</v>
      </c>
      <c r="I3" s="95" t="str">
        <f ca="1">OFFSET(Sheet3!$B$8,0,ROW()-3)</f>
        <v>0-0</v>
      </c>
      <c r="J3" s="89" t="str">
        <f ca="1">OFFSET(Sheet3!$B$9,0,ROW()-3)</f>
        <v>0-0</v>
      </c>
      <c r="K3" s="98" t="str">
        <f ca="1">OFFSET(Sheet3!$B$10,0,ROW()-3)</f>
        <v>0-0</v>
      </c>
    </row>
    <row r="4" spans="1:11" x14ac:dyDescent="0.25">
      <c r="A4" s="93" t="s">
        <v>11</v>
      </c>
      <c r="B4" s="90" t="str">
        <f ca="1">OFFSET(Sheet3!$B$1,0,ROW()-3)</f>
        <v>0-0</v>
      </c>
      <c r="C4" s="90" t="str">
        <f ca="1">OFFSET(Sheet3!$B$2,0,ROW()-3)</f>
        <v>0-0</v>
      </c>
      <c r="D4" s="90" t="str">
        <f ca="1">OFFSET(Sheet3!$B$3,0,ROW()-3)</f>
        <v>0-0</v>
      </c>
      <c r="E4" s="90" t="str">
        <f ca="1">OFFSET(Sheet3!$B$4,0,ROW()-3)</f>
        <v>0-0</v>
      </c>
      <c r="F4" s="96" t="str">
        <f ca="1">OFFSET(Sheet3!$B$5,0,ROW()-3)</f>
        <v>0-0</v>
      </c>
      <c r="G4" s="90" t="str">
        <f ca="1">OFFSET(Sheet3!$B$6,0,ROW()-3)</f>
        <v>0-0</v>
      </c>
      <c r="H4" s="99" t="str">
        <f ca="1">OFFSET(Sheet3!$B$7,0,ROW()-3)</f>
        <v>0-0</v>
      </c>
      <c r="I4" s="96" t="str">
        <f ca="1">OFFSET(Sheet3!$B$8,0,ROW()-3)</f>
        <v>0-0</v>
      </c>
      <c r="J4" s="90" t="str">
        <f ca="1">OFFSET(Sheet3!$B$9,0,ROW()-3)</f>
        <v>0-0</v>
      </c>
      <c r="K4" s="99" t="str">
        <f ca="1">OFFSET(Sheet3!$B$10,0,ROW()-3)</f>
        <v>0-0</v>
      </c>
    </row>
    <row r="5" spans="1:11" x14ac:dyDescent="0.25">
      <c r="A5" s="93" t="s">
        <v>12</v>
      </c>
      <c r="B5" s="90" t="str">
        <f ca="1">OFFSET(Sheet3!$B$1,0,ROW()-3)</f>
        <v>100-CÜRUF A</v>
      </c>
      <c r="C5" s="90" t="str">
        <f ca="1">OFFSET(Sheet3!$B$2,0,ROW()-3)</f>
        <v>90-CÜRUF B</v>
      </c>
      <c r="D5" s="90" t="str">
        <f ca="1">OFFSET(Sheet3!$B$3,0,ROW()-3)</f>
        <v>70-KÜL</v>
      </c>
      <c r="E5" s="90" t="str">
        <f ca="1">OFFSET(Sheet3!$B$4,0,ROW()-3)</f>
        <v>0-0</v>
      </c>
      <c r="F5" s="96" t="str">
        <f ca="1">OFFSET(Sheet3!$B$5,0,ROW()-3)</f>
        <v>0-0</v>
      </c>
      <c r="G5" s="90" t="str">
        <f ca="1">OFFSET(Sheet3!$B$6,0,ROW()-3)</f>
        <v>0-0</v>
      </c>
      <c r="H5" s="99" t="str">
        <f ca="1">OFFSET(Sheet3!$B$7,0,ROW()-3)</f>
        <v>0-0</v>
      </c>
      <c r="I5" s="96" t="str">
        <f ca="1">OFFSET(Sheet3!$B$8,0,ROW()-3)</f>
        <v>0-0</v>
      </c>
      <c r="J5" s="90" t="str">
        <f ca="1">OFFSET(Sheet3!$B$9,0,ROW()-3)</f>
        <v>0-0</v>
      </c>
      <c r="K5" s="99" t="str">
        <f ca="1">OFFSET(Sheet3!$B$10,0,ROW()-3)</f>
        <v>0-0</v>
      </c>
    </row>
    <row r="6" spans="1:11" x14ac:dyDescent="0.25">
      <c r="A6" s="93" t="s">
        <v>13</v>
      </c>
      <c r="B6" s="90" t="str">
        <f ca="1">OFFSET(Sheet3!$B$1,0,ROW()-3)</f>
        <v>0-0</v>
      </c>
      <c r="C6" s="90" t="str">
        <f ca="1">OFFSET(Sheet3!$B$2,0,ROW()-3)</f>
        <v>0-0</v>
      </c>
      <c r="D6" s="90" t="str">
        <f ca="1">OFFSET(Sheet3!$B$3,0,ROW()-3)</f>
        <v>0-0</v>
      </c>
      <c r="E6" s="90" t="str">
        <f ca="1">OFFSET(Sheet3!$B$4,0,ROW()-3)</f>
        <v>0-0</v>
      </c>
      <c r="F6" s="96" t="str">
        <f ca="1">OFFSET(Sheet3!$B$5,0,ROW()-3)</f>
        <v>0-0</v>
      </c>
      <c r="G6" s="90" t="str">
        <f ca="1">OFFSET(Sheet3!$B$6,0,ROW()-3)</f>
        <v>0-0</v>
      </c>
      <c r="H6" s="99" t="str">
        <f ca="1">OFFSET(Sheet3!$B$7,0,ROW()-3)</f>
        <v>0-0</v>
      </c>
      <c r="I6" s="96" t="str">
        <f ca="1">OFFSET(Sheet3!$B$8,0,ROW()-3)</f>
        <v>0-0</v>
      </c>
      <c r="J6" s="90" t="str">
        <f ca="1">OFFSET(Sheet3!$B$9,0,ROW()-3)</f>
        <v>0-0</v>
      </c>
      <c r="K6" s="99" t="str">
        <f ca="1">OFFSET(Sheet3!$B$10,0,ROW()-3)</f>
        <v>0-0</v>
      </c>
    </row>
    <row r="7" spans="1:11" x14ac:dyDescent="0.25">
      <c r="A7" s="93" t="s">
        <v>14</v>
      </c>
      <c r="B7" s="90" t="str">
        <f ca="1">OFFSET(Sheet3!$B$1,0,ROW()-3)</f>
        <v>500-A</v>
      </c>
      <c r="C7" s="90" t="str">
        <f ca="1">OFFSET(Sheet3!$B$2,0,ROW()-3)</f>
        <v>500-A</v>
      </c>
      <c r="D7" s="90" t="str">
        <f ca="1">OFFSET(Sheet3!$B$3,0,ROW()-3)</f>
        <v>500-B</v>
      </c>
      <c r="E7" s="90" t="str">
        <f ca="1">OFFSET(Sheet3!$B$4,0,ROW()-3)</f>
        <v>500-A</v>
      </c>
      <c r="F7" s="96" t="str">
        <f ca="1">OFFSET(Sheet3!$B$5,0,ROW()-3)</f>
        <v>0-0</v>
      </c>
      <c r="G7" s="90" t="str">
        <f ca="1">OFFSET(Sheet3!$B$6,0,ROW()-3)</f>
        <v>0-0</v>
      </c>
      <c r="H7" s="99" t="str">
        <f ca="1">OFFSET(Sheet3!$B$7,0,ROW()-3)</f>
        <v>0-0</v>
      </c>
      <c r="I7" s="96" t="str">
        <f ca="1">OFFSET(Sheet3!$B$8,0,ROW()-3)</f>
        <v>0-0</v>
      </c>
      <c r="J7" s="90" t="str">
        <f ca="1">OFFSET(Sheet3!$B$9,0,ROW()-3)</f>
        <v>0-0</v>
      </c>
      <c r="K7" s="99" t="str">
        <f ca="1">OFFSET(Sheet3!$B$10,0,ROW()-3)</f>
        <v>0-0</v>
      </c>
    </row>
    <row r="8" spans="1:11" x14ac:dyDescent="0.25">
      <c r="A8" s="93" t="s">
        <v>15</v>
      </c>
      <c r="B8" s="90" t="str">
        <f ca="1">OFFSET(Sheet3!$B$1,0,ROW()-3)</f>
        <v>500-A</v>
      </c>
      <c r="C8" s="90" t="str">
        <f ca="1">OFFSET(Sheet3!$B$2,0,ROW()-3)</f>
        <v>500-A</v>
      </c>
      <c r="D8" s="90" t="str">
        <f ca="1">OFFSET(Sheet3!$B$3,0,ROW()-3)</f>
        <v>500-A</v>
      </c>
      <c r="E8" s="90" t="str">
        <f ca="1">OFFSET(Sheet3!$B$4,0,ROW()-3)</f>
        <v>500-A</v>
      </c>
      <c r="F8" s="96" t="str">
        <f ca="1">OFFSET(Sheet3!$B$5,0,ROW()-3)</f>
        <v>0-0</v>
      </c>
      <c r="G8" s="90" t="str">
        <f ca="1">OFFSET(Sheet3!$B$6,0,ROW()-3)</f>
        <v>0-0</v>
      </c>
      <c r="H8" s="99" t="str">
        <f ca="1">OFFSET(Sheet3!$B$7,0,ROW()-3)</f>
        <v>0-0</v>
      </c>
      <c r="I8" s="96" t="str">
        <f ca="1">OFFSET(Sheet3!$B$8,0,ROW()-3)</f>
        <v>0-0</v>
      </c>
      <c r="J8" s="90" t="str">
        <f ca="1">OFFSET(Sheet3!$B$9,0,ROW()-3)</f>
        <v>0-0</v>
      </c>
      <c r="K8" s="99" t="str">
        <f ca="1">OFFSET(Sheet3!$B$10,0,ROW()-3)</f>
        <v>0-0</v>
      </c>
    </row>
    <row r="9" spans="1:11" x14ac:dyDescent="0.25">
      <c r="A9" s="93" t="s">
        <v>26</v>
      </c>
      <c r="B9" s="90" t="str">
        <f ca="1">OFFSET(Sheet3!$B$1,0,ROW()-3)</f>
        <v>0-0</v>
      </c>
      <c r="C9" s="90" t="str">
        <f ca="1">OFFSET(Sheet3!$B$2,0,ROW()-3)</f>
        <v>0-0</v>
      </c>
      <c r="D9" s="90" t="str">
        <f ca="1">OFFSET(Sheet3!$B$3,0,ROW()-3)</f>
        <v>0-0</v>
      </c>
      <c r="E9" s="90" t="str">
        <f ca="1">OFFSET(Sheet3!$B$4,0,ROW()-3)</f>
        <v>0-0</v>
      </c>
      <c r="F9" s="96" t="str">
        <f ca="1">OFFSET(Sheet3!$B$5,0,ROW()-3)</f>
        <v>0-0</v>
      </c>
      <c r="G9" s="90" t="str">
        <f ca="1">OFFSET(Sheet3!$B$6,0,ROW()-3)</f>
        <v>0-0</v>
      </c>
      <c r="H9" s="99" t="str">
        <f ca="1">OFFSET(Sheet3!$B$7,0,ROW()-3)</f>
        <v>0-0</v>
      </c>
      <c r="I9" s="96" t="str">
        <f ca="1">OFFSET(Sheet3!$B$8,0,ROW()-3)</f>
        <v>0-0</v>
      </c>
      <c r="J9" s="90" t="str">
        <f ca="1">OFFSET(Sheet3!$B$9,0,ROW()-3)</f>
        <v>0-0</v>
      </c>
      <c r="K9" s="99" t="str">
        <f ca="1">OFFSET(Sheet3!$B$10,0,ROW()-3)</f>
        <v>0-0</v>
      </c>
    </row>
    <row r="10" spans="1:11" x14ac:dyDescent="0.25">
      <c r="A10" s="93" t="s">
        <v>16</v>
      </c>
      <c r="B10" s="90" t="str">
        <f ca="1">OFFSET(Sheet3!$B$1,0,ROW()-3)</f>
        <v>450-C</v>
      </c>
      <c r="C10" s="90" t="str">
        <f ca="1">OFFSET(Sheet3!$B$2,0,ROW()-3)</f>
        <v>450-C</v>
      </c>
      <c r="D10" s="90" t="str">
        <f ca="1">OFFSET(Sheet3!$B$3,0,ROW()-3)</f>
        <v>440-C</v>
      </c>
      <c r="E10" s="90" t="str">
        <f ca="1">OFFSET(Sheet3!$B$4,0,ROW()-3)</f>
        <v>450-C</v>
      </c>
      <c r="F10" s="96" t="str">
        <f ca="1">OFFSET(Sheet3!$B$5,0,ROW()-3)</f>
        <v>0-0</v>
      </c>
      <c r="G10" s="90" t="str">
        <f ca="1">OFFSET(Sheet3!$B$6,0,ROW()-3)</f>
        <v>0-0</v>
      </c>
      <c r="H10" s="99" t="str">
        <f ca="1">OFFSET(Sheet3!$B$7,0,ROW()-3)</f>
        <v>0-0</v>
      </c>
      <c r="I10" s="96" t="str">
        <f ca="1">OFFSET(Sheet3!$B$8,0,ROW()-3)</f>
        <v>0-0</v>
      </c>
      <c r="J10" s="90" t="str">
        <f ca="1">OFFSET(Sheet3!$B$9,0,ROW()-3)</f>
        <v>0-0</v>
      </c>
      <c r="K10" s="99" t="str">
        <f ca="1">OFFSET(Sheet3!$B$10,0,ROW()-3)</f>
        <v>0-0</v>
      </c>
    </row>
    <row r="11" spans="1:11" x14ac:dyDescent="0.25">
      <c r="A11" s="93" t="s">
        <v>17</v>
      </c>
      <c r="B11" s="90" t="str">
        <f ca="1">OFFSET(Sheet3!$B$1,0,ROW()-3)</f>
        <v>450-B</v>
      </c>
      <c r="C11" s="90" t="str">
        <f ca="1">OFFSET(Sheet3!$B$2,0,ROW()-3)</f>
        <v>450-B</v>
      </c>
      <c r="D11" s="90" t="str">
        <f ca="1">OFFSET(Sheet3!$B$3,0,ROW()-3)</f>
        <v>430-B</v>
      </c>
      <c r="E11" s="90" t="str">
        <f ca="1">OFFSET(Sheet3!$B$4,0,ROW()-3)</f>
        <v>450-B</v>
      </c>
      <c r="F11" s="96" t="str">
        <f ca="1">OFFSET(Sheet3!$B$5,0,ROW()-3)</f>
        <v>0-0</v>
      </c>
      <c r="G11" s="90" t="str">
        <f ca="1">OFFSET(Sheet3!$B$6,0,ROW()-3)</f>
        <v>0-0</v>
      </c>
      <c r="H11" s="99" t="str">
        <f ca="1">OFFSET(Sheet3!$B$7,0,ROW()-3)</f>
        <v>0-0</v>
      </c>
      <c r="I11" s="96" t="str">
        <f ca="1">OFFSET(Sheet3!$B$8,0,ROW()-3)</f>
        <v>0-0</v>
      </c>
      <c r="J11" s="90" t="str">
        <f ca="1">OFFSET(Sheet3!$B$9,0,ROW()-3)</f>
        <v>0-0</v>
      </c>
      <c r="K11" s="99" t="str">
        <f ca="1">OFFSET(Sheet3!$B$10,0,ROW()-3)</f>
        <v>0-0</v>
      </c>
    </row>
    <row r="12" spans="1:11" x14ac:dyDescent="0.25">
      <c r="A12" s="93" t="s">
        <v>27</v>
      </c>
      <c r="B12" s="90" t="str">
        <f ca="1">OFFSET(Sheet3!$B$1,0,ROW()-3)</f>
        <v>0-0</v>
      </c>
      <c r="C12" s="90" t="str">
        <f ca="1">OFFSET(Sheet3!$B$2,0,ROW()-3)</f>
        <v>0-0</v>
      </c>
      <c r="D12" s="90" t="str">
        <f ca="1">OFFSET(Sheet3!$B$3,0,ROW()-3)</f>
        <v>0-0</v>
      </c>
      <c r="E12" s="90" t="str">
        <f ca="1">OFFSET(Sheet3!$B$4,0,ROW()-3)</f>
        <v>0-0</v>
      </c>
      <c r="F12" s="96" t="str">
        <f ca="1">OFFSET(Sheet3!$B$5,0,ROW()-3)</f>
        <v>0-0</v>
      </c>
      <c r="G12" s="90" t="str">
        <f ca="1">OFFSET(Sheet3!$B$6,0,ROW()-3)</f>
        <v>0-0</v>
      </c>
      <c r="H12" s="99" t="str">
        <f ca="1">OFFSET(Sheet3!$B$7,0,ROW()-3)</f>
        <v>0-0</v>
      </c>
      <c r="I12" s="96" t="str">
        <f ca="1">OFFSET(Sheet3!$B$8,0,ROW()-3)</f>
        <v>0-0</v>
      </c>
      <c r="J12" s="90" t="str">
        <f ca="1">OFFSET(Sheet3!$B$9,0,ROW()-3)</f>
        <v>0-0</v>
      </c>
      <c r="K12" s="99" t="str">
        <f ca="1">OFFSET(Sheet3!$B$10,0,ROW()-3)</f>
        <v>0-0</v>
      </c>
    </row>
    <row r="13" spans="1:11" x14ac:dyDescent="0.25">
      <c r="A13" s="93" t="s">
        <v>18</v>
      </c>
      <c r="B13" s="90" t="str">
        <f ca="1">OFFSET(Sheet3!$B$1,0,ROW()-3)</f>
        <v>0-0</v>
      </c>
      <c r="C13" s="90" t="str">
        <f ca="1">OFFSET(Sheet3!$B$2,0,ROW()-3)</f>
        <v>0-0</v>
      </c>
      <c r="D13" s="90" t="str">
        <f ca="1">OFFSET(Sheet3!$B$3,0,ROW()-3)</f>
        <v>0-0</v>
      </c>
      <c r="E13" s="90" t="str">
        <f ca="1">OFFSET(Sheet3!$B$4,0,ROW()-3)</f>
        <v>0-0</v>
      </c>
      <c r="F13" s="96" t="str">
        <f ca="1">OFFSET(Sheet3!$B$5,0,ROW()-3)</f>
        <v>0-0</v>
      </c>
      <c r="G13" s="90" t="str">
        <f ca="1">OFFSET(Sheet3!$B$6,0,ROW()-3)</f>
        <v>0-0</v>
      </c>
      <c r="H13" s="99" t="str">
        <f ca="1">OFFSET(Sheet3!$B$7,0,ROW()-3)</f>
        <v>0-0</v>
      </c>
      <c r="I13" s="96" t="str">
        <f ca="1">OFFSET(Sheet3!$B$8,0,ROW()-3)</f>
        <v>0-0</v>
      </c>
      <c r="J13" s="90" t="str">
        <f ca="1">OFFSET(Sheet3!$B$9,0,ROW()-3)</f>
        <v>0-0</v>
      </c>
      <c r="K13" s="99" t="str">
        <f ca="1">OFFSET(Sheet3!$B$10,0,ROW()-3)</f>
        <v>0-0</v>
      </c>
    </row>
    <row r="14" spans="1:11" x14ac:dyDescent="0.25">
      <c r="A14" s="93" t="s">
        <v>19</v>
      </c>
      <c r="B14" s="90" t="str">
        <f ca="1">OFFSET(Sheet3!$B$1,0,ROW()-3)</f>
        <v>0-0</v>
      </c>
      <c r="C14" s="90" t="str">
        <f ca="1">OFFSET(Sheet3!$B$2,0,ROW()-3)</f>
        <v>0-0</v>
      </c>
      <c r="D14" s="90" t="str">
        <f ca="1">OFFSET(Sheet3!$B$3,0,ROW()-3)</f>
        <v>0-0</v>
      </c>
      <c r="E14" s="90" t="str">
        <f ca="1">OFFSET(Sheet3!$B$4,0,ROW()-3)</f>
        <v>0-0</v>
      </c>
      <c r="F14" s="96" t="str">
        <f ca="1">OFFSET(Sheet3!$B$5,0,ROW()-3)</f>
        <v>0-0</v>
      </c>
      <c r="G14" s="90" t="str">
        <f ca="1">OFFSET(Sheet3!$B$6,0,ROW()-3)</f>
        <v>0-0</v>
      </c>
      <c r="H14" s="99" t="str">
        <f ca="1">OFFSET(Sheet3!$B$7,0,ROW()-3)</f>
        <v>0-0</v>
      </c>
      <c r="I14" s="96" t="str">
        <f ca="1">OFFSET(Sheet3!$B$8,0,ROW()-3)</f>
        <v>0-0</v>
      </c>
      <c r="J14" s="90" t="str">
        <f ca="1">OFFSET(Sheet3!$B$9,0,ROW()-3)</f>
        <v>0-0</v>
      </c>
      <c r="K14" s="99" t="str">
        <f ca="1">OFFSET(Sheet3!$B$10,0,ROW()-3)</f>
        <v>0-0</v>
      </c>
    </row>
    <row r="15" spans="1:11" x14ac:dyDescent="0.25">
      <c r="A15" s="93" t="s">
        <v>20</v>
      </c>
      <c r="B15" s="90" t="str">
        <f ca="1">OFFSET(Sheet3!$B$1,0,ROW()-3)</f>
        <v>160-A</v>
      </c>
      <c r="C15" s="90" t="str">
        <f ca="1">OFFSET(Sheet3!$B$2,0,ROW()-3)</f>
        <v>160-A</v>
      </c>
      <c r="D15" s="90" t="str">
        <f ca="1">OFFSET(Sheet3!$B$3,0,ROW()-3)</f>
        <v>160-A</v>
      </c>
      <c r="E15" s="90" t="str">
        <f ca="1">OFFSET(Sheet3!$B$4,0,ROW()-3)</f>
        <v>160-A</v>
      </c>
      <c r="F15" s="96" t="str">
        <f ca="1">OFFSET(Sheet3!$B$5,0,ROW()-3)</f>
        <v>0-0</v>
      </c>
      <c r="G15" s="90" t="str">
        <f ca="1">OFFSET(Sheet3!$B$6,0,ROW()-3)</f>
        <v>0-0</v>
      </c>
      <c r="H15" s="99" t="str">
        <f ca="1">OFFSET(Sheet3!$B$7,0,ROW()-3)</f>
        <v>0-0</v>
      </c>
      <c r="I15" s="96" t="str">
        <f ca="1">OFFSET(Sheet3!$B$8,0,ROW()-3)</f>
        <v>0-0</v>
      </c>
      <c r="J15" s="90" t="str">
        <f ca="1">OFFSET(Sheet3!$B$9,0,ROW()-3)</f>
        <v>0-0</v>
      </c>
      <c r="K15" s="99" t="str">
        <f ca="1">OFFSET(Sheet3!$B$10,0,ROW()-3)</f>
        <v>0-0</v>
      </c>
    </row>
    <row r="16" spans="1:11" x14ac:dyDescent="0.25">
      <c r="A16" s="93" t="s">
        <v>21</v>
      </c>
      <c r="B16" s="90" t="str">
        <f ca="1">OFFSET(Sheet3!$B$1,0,ROW()-3)</f>
        <v>0-0</v>
      </c>
      <c r="C16" s="90" t="str">
        <f ca="1">OFFSET(Sheet3!$B$2,0,ROW()-3)</f>
        <v>0-0</v>
      </c>
      <c r="D16" s="90" t="str">
        <f ca="1">OFFSET(Sheet3!$B$3,0,ROW()-3)</f>
        <v>0-0</v>
      </c>
      <c r="E16" s="90" t="str">
        <f ca="1">OFFSET(Sheet3!$B$4,0,ROW()-3)</f>
        <v>0-0</v>
      </c>
      <c r="F16" s="96" t="str">
        <f ca="1">OFFSET(Sheet3!$B$5,0,ROW()-3)</f>
        <v>0-0</v>
      </c>
      <c r="G16" s="90" t="str">
        <f ca="1">OFFSET(Sheet3!$B$6,0,ROW()-3)</f>
        <v>0-0</v>
      </c>
      <c r="H16" s="99" t="str">
        <f ca="1">OFFSET(Sheet3!$B$7,0,ROW()-3)</f>
        <v>0-0</v>
      </c>
      <c r="I16" s="96" t="str">
        <f ca="1">OFFSET(Sheet3!$B$8,0,ROW()-3)</f>
        <v>0-0</v>
      </c>
      <c r="J16" s="90" t="str">
        <f ca="1">OFFSET(Sheet3!$B$9,0,ROW()-3)</f>
        <v>0-0</v>
      </c>
      <c r="K16" s="99" t="str">
        <f ca="1">OFFSET(Sheet3!$B$10,0,ROW()-3)</f>
        <v>0-0</v>
      </c>
    </row>
    <row r="17" spans="1:12" x14ac:dyDescent="0.25">
      <c r="A17" s="93" t="s">
        <v>70</v>
      </c>
      <c r="B17" s="90" t="str">
        <f ca="1">OFFSET(Sheet3!$B$1,0,ROW()-3)</f>
        <v>5-A</v>
      </c>
      <c r="C17" s="90" t="str">
        <f ca="1">OFFSET(Sheet3!$B$2,0,ROW()-3)</f>
        <v>5-A</v>
      </c>
      <c r="D17" s="90" t="str">
        <f ca="1">OFFSET(Sheet3!$B$3,0,ROW()-3)</f>
        <v>5-A</v>
      </c>
      <c r="E17" s="90" t="str">
        <f ca="1">OFFSET(Sheet3!$B$4,0,ROW()-3)</f>
        <v>5-A</v>
      </c>
      <c r="F17" s="96" t="str">
        <f ca="1">OFFSET(Sheet3!$B$5,0,ROW()-3)</f>
        <v>0-0</v>
      </c>
      <c r="G17" s="90" t="str">
        <f ca="1">OFFSET(Sheet3!$B$6,0,ROW()-3)</f>
        <v>0-0</v>
      </c>
      <c r="H17" s="99" t="str">
        <f ca="1">OFFSET(Sheet3!$B$7,0,ROW()-3)</f>
        <v>0-0</v>
      </c>
      <c r="I17" s="96" t="str">
        <f ca="1">OFFSET(Sheet3!$B$8,0,ROW()-3)</f>
        <v>0-0</v>
      </c>
      <c r="J17" s="90" t="str">
        <f ca="1">OFFSET(Sheet3!$B$9,0,ROW()-3)</f>
        <v>0-0</v>
      </c>
      <c r="K17" s="99" t="str">
        <f ca="1">OFFSET(Sheet3!$B$10,0,ROW()-3)</f>
        <v>0-0</v>
      </c>
    </row>
    <row r="18" spans="1:12" x14ac:dyDescent="0.25">
      <c r="A18" s="93" t="s">
        <v>23</v>
      </c>
      <c r="B18" s="90" t="str">
        <f ca="1">OFFSET(Sheet3!$B$1,0,ROW()-3)</f>
        <v>0-0</v>
      </c>
      <c r="C18" s="90" t="str">
        <f ca="1">OFFSET(Sheet3!$B$2,0,ROW()-3)</f>
        <v>0-0</v>
      </c>
      <c r="D18" s="90" t="str">
        <f ca="1">OFFSET(Sheet3!$B$3,0,ROW()-3)</f>
        <v>0-0</v>
      </c>
      <c r="E18" s="90" t="str">
        <f ca="1">OFFSET(Sheet3!$B$4,0,ROW()-3)</f>
        <v>0-0</v>
      </c>
      <c r="F18" s="96" t="str">
        <f ca="1">OFFSET(Sheet3!$B$5,0,ROW()-3)</f>
        <v>0-0</v>
      </c>
      <c r="G18" s="90" t="str">
        <f ca="1">OFFSET(Sheet3!$B$6,0,ROW()-3)</f>
        <v>0-0</v>
      </c>
      <c r="H18" s="99" t="str">
        <f ca="1">OFFSET(Sheet3!$B$7,0,ROW()-3)</f>
        <v>0-0</v>
      </c>
      <c r="I18" s="96" t="str">
        <f ca="1">OFFSET(Sheet3!$B$8,0,ROW()-3)</f>
        <v>0-0</v>
      </c>
      <c r="J18" s="90" t="str">
        <f ca="1">OFFSET(Sheet3!$B$9,0,ROW()-3)</f>
        <v>0-0</v>
      </c>
      <c r="K18" s="99" t="str">
        <f ca="1">OFFSET(Sheet3!$B$10,0,ROW()-3)</f>
        <v>0-0</v>
      </c>
    </row>
    <row r="19" spans="1:12" ht="15.75" thickBot="1" x14ac:dyDescent="0.3">
      <c r="A19" s="94" t="s">
        <v>24</v>
      </c>
      <c r="B19" s="91" t="str">
        <f ca="1">OFFSET(Sheet3!$B$1,0,ROW()-3)</f>
        <v>0-0</v>
      </c>
      <c r="C19" s="91" t="str">
        <f ca="1">OFFSET(Sheet3!$B$2,0,ROW()-3)</f>
        <v>0-0</v>
      </c>
      <c r="D19" s="91" t="str">
        <f ca="1">OFFSET(Sheet3!$B$3,0,ROW()-3)</f>
        <v>0-0</v>
      </c>
      <c r="E19" s="91" t="str">
        <f ca="1">OFFSET(Sheet3!$B$4,0,ROW()-3)</f>
        <v>0-0</v>
      </c>
      <c r="F19" s="97" t="str">
        <f ca="1">OFFSET(Sheet3!$B$5,0,ROW()-3)</f>
        <v>0-0</v>
      </c>
      <c r="G19" s="91" t="str">
        <f ca="1">OFFSET(Sheet3!$B$6,0,ROW()-3)</f>
        <v>0-0</v>
      </c>
      <c r="H19" s="100" t="str">
        <f ca="1">OFFSET(Sheet3!$B$7,0,ROW()-3)</f>
        <v>0-0</v>
      </c>
      <c r="I19" s="97" t="str">
        <f ca="1">OFFSET(Sheet3!$B$8,0,ROW()-3)</f>
        <v>0-0</v>
      </c>
      <c r="J19" s="91" t="str">
        <f ca="1">OFFSET(Sheet3!$B$9,0,ROW()-3)</f>
        <v>0-0</v>
      </c>
      <c r="K19" s="100" t="str">
        <f ca="1">OFFSET(Sheet3!$B$10,0,ROW()-3)</f>
        <v>0-0</v>
      </c>
    </row>
    <row r="20" spans="1:12" ht="10.5" customHeight="1" thickBot="1" x14ac:dyDescent="0.3">
      <c r="B20" s="287"/>
      <c r="C20" s="288"/>
      <c r="D20" s="288"/>
      <c r="E20" s="288"/>
      <c r="F20" s="288"/>
      <c r="G20" s="288"/>
      <c r="H20" s="288"/>
      <c r="I20" s="288"/>
      <c r="J20" s="288"/>
      <c r="K20" s="288"/>
      <c r="L20" s="113"/>
    </row>
    <row r="21" spans="1:12" ht="7.5" hidden="1" customHeight="1" x14ac:dyDescent="0.25">
      <c r="A21" s="85"/>
      <c r="B21" s="287"/>
      <c r="C21" s="288"/>
      <c r="D21" s="288"/>
      <c r="E21" s="288"/>
      <c r="F21" s="288"/>
      <c r="G21" s="288"/>
      <c r="H21" s="288"/>
      <c r="I21" s="288"/>
      <c r="J21" s="288"/>
      <c r="K21" s="289"/>
    </row>
    <row r="22" spans="1:12" ht="30" x14ac:dyDescent="0.25">
      <c r="A22" s="102" t="str">
        <f>Analiz!C15</f>
        <v>Birim Ağırlık (kg/m3)</v>
      </c>
      <c r="B22" s="105">
        <f ca="1">OFFSET(Sheet3!$B$1,0,ROW()-3)</f>
        <v>2365</v>
      </c>
      <c r="C22" s="105">
        <f ca="1">OFFSET(Sheet3!$B$2,0,ROW()-3)</f>
        <v>2365</v>
      </c>
      <c r="D22" s="109">
        <f ca="1">OFFSET(Sheet3!$B$3,0,ROW()-3)</f>
        <v>2370</v>
      </c>
      <c r="E22" s="107">
        <f ca="1">OFFSET(Sheet3!$B$4,0,ROW()-3)</f>
        <v>2365</v>
      </c>
      <c r="F22" s="107" t="str">
        <f ca="1">OFFSET(Sheet3!$B$5,0,ROW()-3)</f>
        <v/>
      </c>
      <c r="G22" s="105" t="str">
        <f ca="1">OFFSET(Sheet3!$B$6,0,ROW()-3)</f>
        <v/>
      </c>
      <c r="H22" s="109" t="str">
        <f ca="1">OFFSET(Sheet3!$B$7,0,ROW()-3)</f>
        <v/>
      </c>
      <c r="I22" s="107" t="str">
        <f ca="1">OFFSET(Sheet3!$B$8,0,ROW()-3)</f>
        <v/>
      </c>
      <c r="J22" s="111" t="str">
        <f ca="1">OFFSET(Sheet3!$B$9,0,ROW()-3)</f>
        <v/>
      </c>
      <c r="K22" s="109" t="str">
        <f ca="1">OFFSET(Sheet3!$B$10,0,ROW()-3)</f>
        <v/>
      </c>
    </row>
    <row r="23" spans="1:12" hidden="1" x14ac:dyDescent="0.25">
      <c r="A23" s="103"/>
      <c r="B23" s="106">
        <f ca="1">OFFSET(Sheet3!$B$1,0,ROW()-3)</f>
        <v>0</v>
      </c>
      <c r="C23" s="106">
        <f ca="1">OFFSET(Sheet3!$B$2,0,ROW()-3)</f>
        <v>0</v>
      </c>
      <c r="D23" s="110">
        <f ca="1">OFFSET(Sheet3!$B$3,0,ROW()-3)</f>
        <v>0</v>
      </c>
      <c r="E23" s="108">
        <f ca="1">OFFSET(Sheet3!$B$4,0,ROW()-3)</f>
        <v>0</v>
      </c>
      <c r="F23" s="108">
        <f ca="1">OFFSET(Sheet3!$B$5,0,ROW()-3)</f>
        <v>0</v>
      </c>
      <c r="G23" s="106">
        <f ca="1">OFFSET(Sheet3!$B$6,0,ROW()-3)</f>
        <v>0</v>
      </c>
      <c r="H23" s="110">
        <f ca="1">OFFSET(Sheet3!$B$7,0,ROW()-3)</f>
        <v>0</v>
      </c>
      <c r="I23" s="108">
        <f ca="1">OFFSET(Sheet3!$B$8,0,ROW()-3)</f>
        <v>0</v>
      </c>
      <c r="J23" s="112">
        <f ca="1">OFFSET(Sheet3!$B$9,0,ROW()-3)</f>
        <v>0</v>
      </c>
      <c r="K23" s="110">
        <f ca="1">OFFSET(Sheet3!$B$10,0,ROW()-3)</f>
        <v>0</v>
      </c>
    </row>
    <row r="24" spans="1:12" ht="25.5" customHeight="1" x14ac:dyDescent="0.25">
      <c r="A24" s="103" t="str">
        <f>Analiz!E15</f>
        <v>Ortalama Kıvam (cm)</v>
      </c>
      <c r="B24" s="106">
        <f ca="1">OFFSET(Sheet3!$B$1,0,ROW()-3)</f>
        <v>17</v>
      </c>
      <c r="C24" s="106">
        <f ca="1">OFFSET(Sheet3!$B$2,0,ROW()-3)</f>
        <v>18</v>
      </c>
      <c r="D24" s="110">
        <f ca="1">OFFSET(Sheet3!$B$3,0,ROW()-3)</f>
        <v>17</v>
      </c>
      <c r="E24" s="108">
        <f ca="1">OFFSET(Sheet3!$B$4,0,ROW()-3)</f>
        <v>17</v>
      </c>
      <c r="F24" s="108">
        <f ca="1">OFFSET(Sheet3!$B$5,0,ROW()-3)</f>
        <v>0</v>
      </c>
      <c r="G24" s="106">
        <f ca="1">OFFSET(Sheet3!$B$6,0,ROW()-3)</f>
        <v>0</v>
      </c>
      <c r="H24" s="110">
        <f ca="1">OFFSET(Sheet3!$B$7,0,ROW()-3)</f>
        <v>0</v>
      </c>
      <c r="I24" s="108">
        <f ca="1">OFFSET(Sheet3!$B$8,0,ROW()-3)</f>
        <v>0</v>
      </c>
      <c r="J24" s="112">
        <f ca="1">OFFSET(Sheet3!$B$9,0,ROW()-3)</f>
        <v>0</v>
      </c>
      <c r="K24" s="110">
        <f ca="1">OFFSET(Sheet3!$B$10,0,ROW()-3)</f>
        <v>0</v>
      </c>
    </row>
    <row r="25" spans="1:12" hidden="1" x14ac:dyDescent="0.25">
      <c r="A25" s="103"/>
      <c r="B25" s="106">
        <f ca="1">OFFSET(Sheet3!$B$1,0,ROW()-3)</f>
        <v>0</v>
      </c>
      <c r="C25" s="106">
        <f ca="1">OFFSET(Sheet3!$B$2,0,ROW()-3)</f>
        <v>0</v>
      </c>
      <c r="D25" s="110">
        <f ca="1">OFFSET(Sheet3!$B$3,0,ROW()-3)</f>
        <v>0</v>
      </c>
      <c r="E25" s="108">
        <f ca="1">OFFSET(Sheet3!$B$4,0,ROW()-3)</f>
        <v>0</v>
      </c>
      <c r="F25" s="108">
        <f ca="1">OFFSET(Sheet3!$B$5,0,ROW()-3)</f>
        <v>0</v>
      </c>
      <c r="G25" s="106">
        <f ca="1">OFFSET(Sheet3!$B$6,0,ROW()-3)</f>
        <v>0</v>
      </c>
      <c r="H25" s="110">
        <f ca="1">OFFSET(Sheet3!$B$7,0,ROW()-3)</f>
        <v>0</v>
      </c>
      <c r="I25" s="108">
        <f ca="1">OFFSET(Sheet3!$B$8,0,ROW()-3)</f>
        <v>0</v>
      </c>
      <c r="J25" s="112">
        <f ca="1">OFFSET(Sheet3!$B$9,0,ROW()-3)</f>
        <v>0</v>
      </c>
      <c r="K25" s="110">
        <f ca="1">OFFSET(Sheet3!$B$10,0,ROW()-3)</f>
        <v>0</v>
      </c>
    </row>
    <row r="26" spans="1:12" ht="28.5" customHeight="1" x14ac:dyDescent="0.25">
      <c r="A26" s="103" t="str">
        <f>Analiz!G15</f>
        <v>Ortalama Dayanım - 3 gün (MPa)</v>
      </c>
      <c r="B26" s="106">
        <f ca="1">OFFSET(Sheet3!$B$1,0,ROW()-3)</f>
        <v>24</v>
      </c>
      <c r="C26" s="106">
        <f ca="1">OFFSET(Sheet3!$B$2,0,ROW()-3)</f>
        <v>0</v>
      </c>
      <c r="D26" s="110">
        <f ca="1">OFFSET(Sheet3!$B$3,0,ROW()-3)</f>
        <v>0</v>
      </c>
      <c r="E26" s="108">
        <f ca="1">OFFSET(Sheet3!$B$4,0,ROW()-3)</f>
        <v>0</v>
      </c>
      <c r="F26" s="108">
        <f ca="1">OFFSET(Sheet3!$B$5,0,ROW()-3)</f>
        <v>0</v>
      </c>
      <c r="G26" s="106">
        <f ca="1">OFFSET(Sheet3!$B$6,0,ROW()-3)</f>
        <v>0</v>
      </c>
      <c r="H26" s="110">
        <f ca="1">OFFSET(Sheet3!$B$7,0,ROW()-3)</f>
        <v>0</v>
      </c>
      <c r="I26" s="108">
        <f ca="1">OFFSET(Sheet3!$B$8,0,ROW()-3)</f>
        <v>0</v>
      </c>
      <c r="J26" s="112">
        <f ca="1">OFFSET(Sheet3!$B$9,0,ROW()-3)</f>
        <v>0</v>
      </c>
      <c r="K26" s="110">
        <f ca="1">OFFSET(Sheet3!$B$10,0,ROW()-3)</f>
        <v>0</v>
      </c>
    </row>
    <row r="27" spans="1:12" hidden="1" x14ac:dyDescent="0.25">
      <c r="A27" s="103"/>
      <c r="B27" s="106">
        <f ca="1">OFFSET(Sheet3!$B$1,0,ROW()-3)</f>
        <v>0</v>
      </c>
      <c r="C27" s="106">
        <f ca="1">OFFSET(Sheet3!$B$2,0,ROW()-3)</f>
        <v>0</v>
      </c>
      <c r="D27" s="110">
        <f ca="1">OFFSET(Sheet3!$B$3,0,ROW()-3)</f>
        <v>0</v>
      </c>
      <c r="E27" s="108">
        <f ca="1">OFFSET(Sheet3!$B$4,0,ROW()-3)</f>
        <v>0</v>
      </c>
      <c r="F27" s="108">
        <f ca="1">OFFSET(Sheet3!$B$5,0,ROW()-3)</f>
        <v>0</v>
      </c>
      <c r="G27" s="106">
        <f ca="1">OFFSET(Sheet3!$B$6,0,ROW()-3)</f>
        <v>0</v>
      </c>
      <c r="H27" s="110">
        <f ca="1">OFFSET(Sheet3!$B$7,0,ROW()-3)</f>
        <v>0</v>
      </c>
      <c r="I27" s="108">
        <f ca="1">OFFSET(Sheet3!$B$8,0,ROW()-3)</f>
        <v>0</v>
      </c>
      <c r="J27" s="112">
        <f ca="1">OFFSET(Sheet3!$B$9,0,ROW()-3)</f>
        <v>0</v>
      </c>
      <c r="K27" s="110">
        <f ca="1">OFFSET(Sheet3!$B$10,0,ROW()-3)</f>
        <v>0</v>
      </c>
    </row>
    <row r="28" spans="1:12" ht="30" x14ac:dyDescent="0.25">
      <c r="A28" s="103" t="str">
        <f>Analiz!I15</f>
        <v>Ortalama Dayanım - 7 gün (MPa)</v>
      </c>
      <c r="B28" s="106">
        <f ca="1">OFFSET(Sheet3!$B$1,0,ROW()-3)</f>
        <v>30</v>
      </c>
      <c r="C28" s="106">
        <f ca="1">OFFSET(Sheet3!$B$2,0,ROW()-3)</f>
        <v>29</v>
      </c>
      <c r="D28" s="110">
        <f ca="1">OFFSET(Sheet3!$B$3,0,ROW()-3)</f>
        <v>31</v>
      </c>
      <c r="E28" s="108">
        <f ca="1">OFFSET(Sheet3!$B$4,0,ROW()-3)</f>
        <v>34</v>
      </c>
      <c r="F28" s="108">
        <f ca="1">OFFSET(Sheet3!$B$5,0,ROW()-3)</f>
        <v>0</v>
      </c>
      <c r="G28" s="106">
        <f ca="1">OFFSET(Sheet3!$B$6,0,ROW()-3)</f>
        <v>0</v>
      </c>
      <c r="H28" s="110">
        <f ca="1">OFFSET(Sheet3!$B$7,0,ROW()-3)</f>
        <v>0</v>
      </c>
      <c r="I28" s="108">
        <f ca="1">OFFSET(Sheet3!$B$8,0,ROW()-3)</f>
        <v>0</v>
      </c>
      <c r="J28" s="112">
        <f ca="1">OFFSET(Sheet3!$B$9,0,ROW()-3)</f>
        <v>0</v>
      </c>
      <c r="K28" s="110">
        <f ca="1">OFFSET(Sheet3!$B$10,0,ROW()-3)</f>
        <v>0</v>
      </c>
    </row>
    <row r="29" spans="1:12" hidden="1" x14ac:dyDescent="0.25">
      <c r="A29" s="103"/>
      <c r="B29" s="106">
        <f ca="1">OFFSET(Sheet3!$B$1,0,ROW()-3)</f>
        <v>0</v>
      </c>
      <c r="C29" s="106">
        <f ca="1">OFFSET(Sheet3!$B$2,0,ROW()-3)</f>
        <v>0</v>
      </c>
      <c r="D29" s="110">
        <f ca="1">OFFSET(Sheet3!$B$3,0,ROW()-3)</f>
        <v>0</v>
      </c>
      <c r="E29" s="108">
        <f ca="1">OFFSET(Sheet3!$B$4,0,ROW()-3)</f>
        <v>0</v>
      </c>
      <c r="F29" s="108">
        <f ca="1">OFFSET(Sheet3!$B$5,0,ROW()-3)</f>
        <v>0</v>
      </c>
      <c r="G29" s="106">
        <f ca="1">OFFSET(Sheet3!$B$6,0,ROW()-3)</f>
        <v>0</v>
      </c>
      <c r="H29" s="110">
        <f ca="1">OFFSET(Sheet3!$B$7,0,ROW()-3)</f>
        <v>0</v>
      </c>
      <c r="I29" s="108">
        <f ca="1">OFFSET(Sheet3!$B$8,0,ROW()-3)</f>
        <v>0</v>
      </c>
      <c r="J29" s="112">
        <f ca="1">OFFSET(Sheet3!$B$9,0,ROW()-3)</f>
        <v>0</v>
      </c>
      <c r="K29" s="110">
        <f ca="1">OFFSET(Sheet3!$B$10,0,ROW()-3)</f>
        <v>0</v>
      </c>
    </row>
    <row r="30" spans="1:12" ht="30" x14ac:dyDescent="0.25">
      <c r="A30" s="103" t="str">
        <f>Analiz!K15</f>
        <v>Ortalama Dayanım - 28 gün (MPa)</v>
      </c>
      <c r="B30" s="106">
        <f ca="1">OFFSET(Sheet3!$B$1,0,ROW()-3)</f>
        <v>42</v>
      </c>
      <c r="C30" s="106">
        <f ca="1">OFFSET(Sheet3!$B$2,0,ROW()-3)</f>
        <v>40</v>
      </c>
      <c r="D30" s="110">
        <f ca="1">OFFSET(Sheet3!$B$3,0,ROW()-3)</f>
        <v>38</v>
      </c>
      <c r="E30" s="108">
        <f ca="1">OFFSET(Sheet3!$B$4,0,ROW()-3)</f>
        <v>40</v>
      </c>
      <c r="F30" s="108">
        <f ca="1">OFFSET(Sheet3!$B$5,0,ROW()-3)</f>
        <v>0</v>
      </c>
      <c r="G30" s="106">
        <f ca="1">OFFSET(Sheet3!$B$6,0,ROW()-3)</f>
        <v>0</v>
      </c>
      <c r="H30" s="110">
        <f ca="1">OFFSET(Sheet3!$B$7,0,ROW()-3)</f>
        <v>0</v>
      </c>
      <c r="I30" s="108">
        <f ca="1">OFFSET(Sheet3!$B$8,0,ROW()-3)</f>
        <v>0</v>
      </c>
      <c r="J30" s="112">
        <f ca="1">OFFSET(Sheet3!$B$9,0,ROW()-3)</f>
        <v>0</v>
      </c>
      <c r="K30" s="110">
        <f ca="1">OFFSET(Sheet3!$B$10,0,ROW()-3)</f>
        <v>0</v>
      </c>
    </row>
    <row r="31" spans="1:12" hidden="1" x14ac:dyDescent="0.25">
      <c r="A31" s="103"/>
      <c r="B31" s="106">
        <f ca="1">OFFSET(Sheet3!$B$1,0,ROW()-3)</f>
        <v>0</v>
      </c>
      <c r="C31" s="106">
        <f ca="1">OFFSET(Sheet3!$B$2,0,ROW()-3)</f>
        <v>0</v>
      </c>
      <c r="D31" s="110">
        <f ca="1">OFFSET(Sheet3!$B$3,0,ROW()-3)</f>
        <v>0</v>
      </c>
      <c r="E31" s="108">
        <f ca="1">OFFSET(Sheet3!$B$4,0,ROW()-3)</f>
        <v>0</v>
      </c>
      <c r="F31" s="108">
        <f ca="1">OFFSET(Sheet3!$B$5,0,ROW()-3)</f>
        <v>0</v>
      </c>
      <c r="G31" s="106">
        <f ca="1">OFFSET(Sheet3!$B$6,0,ROW()-3)</f>
        <v>0</v>
      </c>
      <c r="H31" s="110">
        <f ca="1">OFFSET(Sheet3!$B$7,0,ROW()-3)</f>
        <v>0</v>
      </c>
      <c r="I31" s="108">
        <f ca="1">OFFSET(Sheet3!$B$8,0,ROW()-3)</f>
        <v>0</v>
      </c>
      <c r="J31" s="112">
        <f ca="1">OFFSET(Sheet3!$B$9,0,ROW()-3)</f>
        <v>0</v>
      </c>
      <c r="K31" s="110">
        <f ca="1">OFFSET(Sheet3!$B$10,0,ROW()-3)</f>
        <v>0</v>
      </c>
    </row>
    <row r="32" spans="1:12" hidden="1" x14ac:dyDescent="0.25">
      <c r="A32" s="103"/>
      <c r="B32" s="106">
        <f ca="1">OFFSET(Sheet3!$B$1,0,ROW()-3)</f>
        <v>4</v>
      </c>
      <c r="C32" s="106">
        <f ca="1">OFFSET(Sheet3!$B$2,0,ROW()-3)</f>
        <v>3</v>
      </c>
      <c r="D32" s="110">
        <f ca="1">OFFSET(Sheet3!$B$3,0,ROW()-3)</f>
        <v>1</v>
      </c>
      <c r="E32" s="108">
        <f ca="1">OFFSET(Sheet3!$B$4,0,ROW()-3)</f>
        <v>2</v>
      </c>
      <c r="F32" s="108" t="str">
        <f ca="1">OFFSET(Sheet3!$B$5,0,ROW()-3)</f>
        <v/>
      </c>
      <c r="G32" s="106" t="str">
        <f ca="1">OFFSET(Sheet3!$B$6,0,ROW()-3)</f>
        <v/>
      </c>
      <c r="H32" s="110" t="str">
        <f ca="1">OFFSET(Sheet3!$B$7,0,ROW()-3)</f>
        <v/>
      </c>
      <c r="I32" s="108" t="str">
        <f ca="1">OFFSET(Sheet3!$B$8,0,ROW()-3)</f>
        <v/>
      </c>
      <c r="J32" s="112" t="str">
        <f ca="1">OFFSET(Sheet3!$B$9,0,ROW()-3)</f>
        <v/>
      </c>
      <c r="K32" s="110" t="str">
        <f ca="1">OFFSET(Sheet3!$B$10,0,ROW()-3)</f>
        <v/>
      </c>
    </row>
    <row r="33" spans="1:11" ht="30" x14ac:dyDescent="0.25">
      <c r="A33" s="103" t="str">
        <f>Analiz!M15</f>
        <v>Birim Dayanım Maliyeti (TL/MPa)</v>
      </c>
      <c r="B33" s="121">
        <f ca="1">OFFSET(Sheet3!$B$1,0,ROW()-3)</f>
        <v>1.9916666666666667</v>
      </c>
      <c r="C33" s="121">
        <f ca="1">OFFSET(Sheet3!$B$2,0,ROW()-3)</f>
        <v>2.0987499999999999</v>
      </c>
      <c r="D33" s="122">
        <f ca="1">OFFSET(Sheet3!$B$3,0,ROW()-3)</f>
        <v>2.2459210526315787</v>
      </c>
      <c r="E33" s="123">
        <f ca="1">OFFSET(Sheet3!$B$4,0,ROW()-3)</f>
        <v>2.1662500000000002</v>
      </c>
      <c r="F33" s="123" t="str">
        <f ca="1">OFFSET(Sheet3!$B$5,0,ROW()-3)</f>
        <v/>
      </c>
      <c r="G33" s="121" t="str">
        <f ca="1">OFFSET(Sheet3!$B$6,0,ROW()-3)</f>
        <v/>
      </c>
      <c r="H33" s="122" t="str">
        <f ca="1">OFFSET(Sheet3!$B$7,0,ROW()-3)</f>
        <v/>
      </c>
      <c r="I33" s="123" t="str">
        <f ca="1">OFFSET(Sheet3!$B$8,0,ROW()-3)</f>
        <v/>
      </c>
      <c r="J33" s="124" t="str">
        <f ca="1">OFFSET(Sheet3!$B$9,0,ROW()-3)</f>
        <v/>
      </c>
      <c r="K33" s="122" t="str">
        <f ca="1">OFFSET(Sheet3!$B$10,0,ROW()-3)</f>
        <v/>
      </c>
    </row>
    <row r="34" spans="1:11" hidden="1" x14ac:dyDescent="0.25">
      <c r="A34" s="103"/>
      <c r="B34" s="121">
        <f ca="1">OFFSET(Sheet3!$B$1,0,ROW()-3)</f>
        <v>4</v>
      </c>
      <c r="C34" s="121">
        <f ca="1">OFFSET(Sheet3!$B$2,0,ROW()-3)</f>
        <v>3</v>
      </c>
      <c r="D34" s="122">
        <f ca="1">OFFSET(Sheet3!$B$3,0,ROW()-3)</f>
        <v>2</v>
      </c>
      <c r="E34" s="123">
        <f ca="1">OFFSET(Sheet3!$B$4,0,ROW()-3)</f>
        <v>1</v>
      </c>
      <c r="F34" s="123" t="str">
        <f ca="1">OFFSET(Sheet3!$B$5,0,ROW()-3)</f>
        <v/>
      </c>
      <c r="G34" s="121" t="str">
        <f ca="1">OFFSET(Sheet3!$B$6,0,ROW()-3)</f>
        <v/>
      </c>
      <c r="H34" s="122" t="str">
        <f ca="1">OFFSET(Sheet3!$B$7,0,ROW()-3)</f>
        <v/>
      </c>
      <c r="I34" s="123" t="str">
        <f ca="1">OFFSET(Sheet3!$B$8,0,ROW()-3)</f>
        <v/>
      </c>
      <c r="J34" s="124" t="str">
        <f ca="1">OFFSET(Sheet3!$B$9,0,ROW()-3)</f>
        <v/>
      </c>
      <c r="K34" s="122" t="str">
        <f ca="1">OFFSET(Sheet3!$B$10,0,ROW()-3)</f>
        <v/>
      </c>
    </row>
    <row r="35" spans="1:11" ht="30.75" thickBot="1" x14ac:dyDescent="0.3">
      <c r="A35" s="104" t="str">
        <f>Analiz!O15</f>
        <v>Toplam Maliyet (TL/m3)</v>
      </c>
      <c r="B35" s="125">
        <f ca="1">OFFSET(Sheet3!$B$1,0,ROW()-3)</f>
        <v>83.65</v>
      </c>
      <c r="C35" s="125">
        <f ca="1">OFFSET(Sheet3!$B$2,0,ROW()-3)</f>
        <v>83.95</v>
      </c>
      <c r="D35" s="126">
        <f ca="1">OFFSET(Sheet3!$B$3,0,ROW()-3)</f>
        <v>85.344999999999999</v>
      </c>
      <c r="E35" s="127">
        <f ca="1">OFFSET(Sheet3!$B$4,0,ROW()-3)</f>
        <v>86.65</v>
      </c>
      <c r="F35" s="127" t="str">
        <f ca="1">OFFSET(Sheet3!$B$5,0,ROW()-3)</f>
        <v/>
      </c>
      <c r="G35" s="125" t="str">
        <f ca="1">OFFSET(Sheet3!$B$6,0,ROW()-3)</f>
        <v/>
      </c>
      <c r="H35" s="126" t="str">
        <f ca="1">OFFSET(Sheet3!$B$7,0,ROW()-3)</f>
        <v/>
      </c>
      <c r="I35" s="127" t="str">
        <f ca="1">OFFSET(Sheet3!$B$8,0,ROW()-3)</f>
        <v/>
      </c>
      <c r="J35" s="128" t="str">
        <f ca="1">OFFSET(Sheet3!$B$9,0,ROW()-3)</f>
        <v/>
      </c>
      <c r="K35" s="126" t="str">
        <f ca="1">OFFSET(Sheet3!$B$10,0,ROW()-3)</f>
        <v/>
      </c>
    </row>
    <row r="36" spans="1:11" hidden="1" x14ac:dyDescent="0.25">
      <c r="B36" s="86">
        <f ca="1">OFFSET(Sheet3!$B$1,0,ROW()-3)</f>
        <v>0</v>
      </c>
      <c r="C36" s="86">
        <f ca="1">OFFSET(Sheet3!$B$2,0,ROW()-3)</f>
        <v>0</v>
      </c>
      <c r="D36" s="86">
        <f ca="1">OFFSET(Sheet3!$B$3,0,ROW()-3)</f>
        <v>0</v>
      </c>
      <c r="E36" s="86">
        <f ca="1">OFFSET(Sheet3!$B$4,0,ROW()-3)</f>
        <v>0</v>
      </c>
      <c r="F36" s="86">
        <f ca="1">OFFSET(Sheet3!$B$5,0,ROW()-3)</f>
        <v>0</v>
      </c>
      <c r="G36" s="86">
        <f ca="1">OFFSET(Sheet3!$B$6,0,ROW()-3)</f>
        <v>0</v>
      </c>
      <c r="H36" s="86">
        <f ca="1">OFFSET(Sheet3!$B$7,0,ROW()-3)</f>
        <v>0</v>
      </c>
      <c r="I36" s="86">
        <f ca="1">OFFSET(Sheet3!$B$8,0,ROW()-3)</f>
        <v>0</v>
      </c>
      <c r="J36" s="86">
        <f ca="1">OFFSET(Sheet3!$B$9,0,ROW()-3)</f>
        <v>0</v>
      </c>
      <c r="K36" s="86">
        <f ca="1">OFFSET(Sheet3!$B$10,0,ROW()-3)</f>
        <v>0</v>
      </c>
    </row>
  </sheetData>
  <sheetProtection password="CE28" sheet="1" objects="1" scenarios="1"/>
  <mergeCells count="2">
    <mergeCell ref="B20:K21"/>
    <mergeCell ref="B2:K2"/>
  </mergeCells>
  <conditionalFormatting sqref="B3:K19">
    <cfRule type="cellIs" dxfId="1" priority="2" operator="equal">
      <formula>"0-0"</formula>
    </cfRule>
  </conditionalFormatting>
  <conditionalFormatting sqref="B22:K35">
    <cfRule type="cellIs" dxfId="0" priority="1" operator="equal">
      <formula>0</formula>
    </cfRule>
  </conditionalFormatting>
  <pageMargins left="0.7" right="0.7" top="0.75" bottom="0.75" header="0.3" footer="0.3"/>
  <pageSetup paperSize="9" orientation="landscape" cellComments="atEnd" horizontalDpi="1200"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Button 1">
              <controlPr defaultSize="0" print="0" autoFill="0" autoPict="0" macro="[0]!Button1_Click">
                <anchor moveWithCells="1" sizeWithCells="1">
                  <from>
                    <xdr:col>11</xdr:col>
                    <xdr:colOff>295275</xdr:colOff>
                    <xdr:row>0</xdr:row>
                    <xdr:rowOff>19050</xdr:rowOff>
                  </from>
                  <to>
                    <xdr:col>14</xdr:col>
                    <xdr:colOff>19050</xdr:colOff>
                    <xdr:row>1</xdr:row>
                    <xdr:rowOff>209550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3:BB26"/>
  <sheetViews>
    <sheetView workbookViewId="0">
      <selection activeCell="B17" sqref="A1:XFD1048576"/>
    </sheetView>
  </sheetViews>
  <sheetFormatPr defaultRowHeight="15" x14ac:dyDescent="0.25"/>
  <cols>
    <col min="1" max="2" width="9.140625" style="131"/>
    <col min="3" max="4" width="11.140625" style="131" customWidth="1"/>
    <col min="5" max="53" width="9.140625" style="131"/>
    <col min="54" max="54" width="10.42578125" style="131" customWidth="1"/>
    <col min="55" max="16384" width="9.140625" style="131"/>
  </cols>
  <sheetData>
    <row r="3" spans="2:54" ht="30.75" customHeight="1" x14ac:dyDescent="0.25">
      <c r="B3" s="291" t="s">
        <v>45</v>
      </c>
      <c r="C3" s="291" t="s">
        <v>37</v>
      </c>
      <c r="D3" s="291"/>
      <c r="E3" s="291"/>
      <c r="F3" s="291" t="s">
        <v>35</v>
      </c>
      <c r="G3" s="291"/>
      <c r="H3" s="291"/>
      <c r="I3" s="291" t="s">
        <v>36</v>
      </c>
      <c r="J3" s="291"/>
      <c r="K3" s="291"/>
      <c r="L3" s="291" t="s">
        <v>36</v>
      </c>
      <c r="M3" s="291"/>
      <c r="N3" s="291"/>
      <c r="O3" s="291" t="s">
        <v>14</v>
      </c>
      <c r="P3" s="291"/>
      <c r="Q3" s="291"/>
      <c r="R3" s="291" t="s">
        <v>15</v>
      </c>
      <c r="S3" s="291"/>
      <c r="T3" s="291"/>
      <c r="U3" s="291" t="s">
        <v>26</v>
      </c>
      <c r="V3" s="291"/>
      <c r="W3" s="291"/>
      <c r="X3" s="291" t="s">
        <v>16</v>
      </c>
      <c r="Y3" s="291"/>
      <c r="Z3" s="291"/>
      <c r="AA3" s="291" t="s">
        <v>17</v>
      </c>
      <c r="AB3" s="291"/>
      <c r="AC3" s="291"/>
      <c r="AD3" s="291" t="s">
        <v>27</v>
      </c>
      <c r="AE3" s="291"/>
      <c r="AF3" s="291"/>
      <c r="AG3" s="291" t="s">
        <v>18</v>
      </c>
      <c r="AH3" s="291"/>
      <c r="AI3" s="291"/>
      <c r="AJ3" s="291" t="s">
        <v>19</v>
      </c>
      <c r="AK3" s="291"/>
      <c r="AL3" s="291"/>
      <c r="AM3" s="291" t="s">
        <v>20</v>
      </c>
      <c r="AN3" s="291"/>
      <c r="AO3" s="291"/>
      <c r="AP3" s="291" t="s">
        <v>21</v>
      </c>
      <c r="AQ3" s="291"/>
      <c r="AR3" s="291"/>
      <c r="AS3" s="291" t="s">
        <v>38</v>
      </c>
      <c r="AT3" s="291"/>
      <c r="AU3" s="291"/>
      <c r="AV3" s="291" t="s">
        <v>38</v>
      </c>
      <c r="AW3" s="291"/>
      <c r="AX3" s="291"/>
      <c r="AY3" s="291" t="s">
        <v>24</v>
      </c>
      <c r="AZ3" s="291"/>
      <c r="BA3" s="291"/>
    </row>
    <row r="4" spans="2:54" ht="15" customHeight="1" x14ac:dyDescent="0.25">
      <c r="B4" s="291"/>
      <c r="C4" s="130" t="s">
        <v>46</v>
      </c>
      <c r="D4" s="130"/>
      <c r="E4" s="130" t="s">
        <v>25</v>
      </c>
      <c r="F4" s="130" t="s">
        <v>46</v>
      </c>
      <c r="G4" s="130"/>
      <c r="H4" s="130" t="s">
        <v>25</v>
      </c>
      <c r="I4" s="130" t="s">
        <v>46</v>
      </c>
      <c r="J4" s="130"/>
      <c r="K4" s="130" t="s">
        <v>25</v>
      </c>
      <c r="L4" s="130" t="s">
        <v>46</v>
      </c>
      <c r="M4" s="130"/>
      <c r="N4" s="130" t="s">
        <v>25</v>
      </c>
      <c r="O4" s="130" t="s">
        <v>46</v>
      </c>
      <c r="P4" s="130"/>
      <c r="Q4" s="130" t="s">
        <v>25</v>
      </c>
      <c r="R4" s="130" t="s">
        <v>46</v>
      </c>
      <c r="S4" s="130"/>
      <c r="T4" s="130" t="s">
        <v>25</v>
      </c>
      <c r="U4" s="130" t="s">
        <v>46</v>
      </c>
      <c r="V4" s="130"/>
      <c r="W4" s="130" t="s">
        <v>25</v>
      </c>
      <c r="X4" s="130" t="s">
        <v>46</v>
      </c>
      <c r="Y4" s="130"/>
      <c r="Z4" s="130" t="s">
        <v>25</v>
      </c>
      <c r="AA4" s="130" t="s">
        <v>46</v>
      </c>
      <c r="AB4" s="130"/>
      <c r="AC4" s="130" t="s">
        <v>25</v>
      </c>
      <c r="AD4" s="130" t="s">
        <v>46</v>
      </c>
      <c r="AE4" s="130"/>
      <c r="AF4" s="130" t="s">
        <v>25</v>
      </c>
      <c r="AG4" s="130" t="s">
        <v>46</v>
      </c>
      <c r="AH4" s="130"/>
      <c r="AI4" s="130" t="s">
        <v>25</v>
      </c>
      <c r="AJ4" s="130" t="s">
        <v>46</v>
      </c>
      <c r="AK4" s="130"/>
      <c r="AL4" s="130" t="s">
        <v>25</v>
      </c>
      <c r="AM4" s="130" t="s">
        <v>46</v>
      </c>
      <c r="AN4" s="130"/>
      <c r="AO4" s="130" t="s">
        <v>25</v>
      </c>
      <c r="AP4" s="130" t="s">
        <v>46</v>
      </c>
      <c r="AQ4" s="130"/>
      <c r="AR4" s="130" t="s">
        <v>25</v>
      </c>
      <c r="AS4" s="130" t="s">
        <v>46</v>
      </c>
      <c r="AT4" s="130"/>
      <c r="AU4" s="130" t="s">
        <v>25</v>
      </c>
      <c r="AV4" s="130" t="s">
        <v>46</v>
      </c>
      <c r="AW4" s="130"/>
      <c r="AX4" s="130" t="s">
        <v>25</v>
      </c>
      <c r="AY4" s="130" t="s">
        <v>46</v>
      </c>
      <c r="AZ4" s="130"/>
      <c r="BA4" s="130" t="s">
        <v>25</v>
      </c>
    </row>
    <row r="5" spans="2:54" ht="17.25" customHeight="1" x14ac:dyDescent="0.25">
      <c r="B5" s="132" t="s">
        <v>0</v>
      </c>
      <c r="C5" s="132">
        <f>IFERROR(LOOKUP(E5,'Maliyet Gir'!$B$2:$B$4,'Maliyet Gir'!$C$2:$C$4),0)</f>
        <v>170</v>
      </c>
      <c r="D5" s="132">
        <f>Analiz!C4</f>
        <v>200</v>
      </c>
      <c r="E5" s="132" t="str">
        <f>Analiz!D4</f>
        <v>A</v>
      </c>
      <c r="F5" s="132">
        <f>IFERROR(LOOKUP(H5,'Maliyet Gir'!$B$2:$B$4,'Maliyet Gir'!$C$2:$C$4),0)</f>
        <v>0</v>
      </c>
      <c r="G5" s="132">
        <f>Analiz!E4</f>
        <v>0</v>
      </c>
      <c r="H5" s="132">
        <f>Analiz!F4</f>
        <v>0</v>
      </c>
      <c r="I5" s="132">
        <f>IFERROR(LOOKUP(K5,'Maliyet Gir'!$B$5:$B$7,'Maliyet Gir'!$C$5:$C$7),0)</f>
        <v>140</v>
      </c>
      <c r="J5" s="132">
        <f>Analiz!G4</f>
        <v>100</v>
      </c>
      <c r="K5" s="132" t="str">
        <f>Analiz!H4</f>
        <v>CÜRUF A</v>
      </c>
      <c r="L5" s="132">
        <f>IFERROR(LOOKUP(N5,'Maliyet Gir'!$B$5:$B$7,'Maliyet Gir'!$C$5:$C$7),0)</f>
        <v>0</v>
      </c>
      <c r="M5" s="132">
        <f>Analiz!I4</f>
        <v>0</v>
      </c>
      <c r="N5" s="132">
        <f>Analiz!J4</f>
        <v>0</v>
      </c>
      <c r="O5" s="132">
        <f>IFERROR(LOOKUP(Q5,'Maliyet Gir'!$B$8:$B$10,'Maliyet Gir'!$C$8:$C$10),0)</f>
        <v>15</v>
      </c>
      <c r="P5" s="132">
        <f>Analiz!K4</f>
        <v>500</v>
      </c>
      <c r="Q5" s="132" t="str">
        <f>Analiz!L4</f>
        <v>A</v>
      </c>
      <c r="R5" s="132">
        <f>IFERROR(LOOKUP(T5,'Maliyet Gir'!$B$11:$B$13,'Maliyet Gir'!$C$11:$C$13),0)</f>
        <v>15</v>
      </c>
      <c r="S5" s="132">
        <f>Analiz!M4</f>
        <v>500</v>
      </c>
      <c r="T5" s="132" t="str">
        <f>Analiz!N4</f>
        <v>A</v>
      </c>
      <c r="U5" s="132">
        <f>IFERROR(LOOKUP(W5,'Maliyet Gir'!$B$14:$B$16,'Maliyet Gir'!$C$14:$C$16),0)</f>
        <v>0</v>
      </c>
      <c r="V5" s="132">
        <f>Analiz!O4</f>
        <v>0</v>
      </c>
      <c r="W5" s="132">
        <f>Analiz!P4</f>
        <v>0</v>
      </c>
      <c r="X5" s="132">
        <f>IFERROR(LOOKUP(Z5,'Maliyet Gir'!$B$17:$B$19,'Maliyet Gir'!$C$17:$C$19),0)</f>
        <v>13</v>
      </c>
      <c r="Y5" s="132">
        <f>Analiz!Q4</f>
        <v>450</v>
      </c>
      <c r="Z5" s="132" t="str">
        <f>Analiz!R4</f>
        <v>C</v>
      </c>
      <c r="AA5" s="132">
        <f>IFERROR(LOOKUP(AC5,'Maliyet Gir'!$B$20:$B$22,'Maliyet Gir'!$C$20:$C$22),0)</f>
        <v>20</v>
      </c>
      <c r="AB5" s="132">
        <f>Analiz!S4</f>
        <v>450</v>
      </c>
      <c r="AC5" s="132" t="str">
        <f>Analiz!T4</f>
        <v>B</v>
      </c>
      <c r="AD5" s="132">
        <f>IFERROR(LOOKUP(AF5,'Maliyet Gir'!$B$23:$B$25,'Maliyet Gir'!$C$23:$C$25),0)</f>
        <v>0</v>
      </c>
      <c r="AE5" s="132">
        <f>Analiz!U4</f>
        <v>0</v>
      </c>
      <c r="AF5" s="132">
        <f>Analiz!V4</f>
        <v>0</v>
      </c>
      <c r="AG5" s="132">
        <f>'Maliyet Gir'!$C$26</f>
        <v>10</v>
      </c>
      <c r="AH5" s="132">
        <f>Analiz!W4</f>
        <v>0</v>
      </c>
      <c r="AI5" s="132">
        <f>Analiz!X4</f>
        <v>0</v>
      </c>
      <c r="AJ5" s="132">
        <f>'Maliyet Gir'!$C$27</f>
        <v>2</v>
      </c>
      <c r="AK5" s="132">
        <f>Analiz!Y4</f>
        <v>0</v>
      </c>
      <c r="AL5" s="132">
        <f>Analiz!Z4</f>
        <v>0</v>
      </c>
      <c r="AM5" s="132">
        <f>'Maliyet Gir'!$C$28</f>
        <v>5</v>
      </c>
      <c r="AN5" s="132">
        <f>Analiz!AA4</f>
        <v>160</v>
      </c>
      <c r="AO5" s="132" t="str">
        <f>Analiz!AB4</f>
        <v>A</v>
      </c>
      <c r="AP5" s="132">
        <f>'Maliyet Gir'!$C$29</f>
        <v>0</v>
      </c>
      <c r="AQ5" s="132">
        <f>Analiz!AC4</f>
        <v>0</v>
      </c>
      <c r="AR5" s="132">
        <f>Analiz!AD4</f>
        <v>0</v>
      </c>
      <c r="AS5" s="132">
        <f>IFERROR(LOOKUP(AU5,'Maliyet Gir'!$B$30:$B$32,'Maliyet Gir'!$C$30:$C$32),0)</f>
        <v>1000</v>
      </c>
      <c r="AT5" s="132">
        <f>Analiz!AE4</f>
        <v>5</v>
      </c>
      <c r="AU5" s="132" t="str">
        <f>Analiz!AF4</f>
        <v>A</v>
      </c>
      <c r="AV5" s="132">
        <f>IFERROR(LOOKUP(AX5,'Maliyet Gir'!$B$30:$B$32,'Maliyet Gir'!$C$30:$C$32),0)</f>
        <v>0</v>
      </c>
      <c r="AW5" s="132">
        <f>Analiz!AG4</f>
        <v>0</v>
      </c>
      <c r="AX5" s="132">
        <f>Analiz!AH4</f>
        <v>0</v>
      </c>
      <c r="AY5" s="132">
        <f>IFERROR(LOOKUP(BA5,'Maliyet Gir'!$B$33:$B$34,'Maliyet Gir'!$C$33:$C$34),0)</f>
        <v>0</v>
      </c>
      <c r="AZ5" s="132">
        <f>Analiz!AI4</f>
        <v>0</v>
      </c>
      <c r="BA5" s="132">
        <f>Analiz!AJ4</f>
        <v>0</v>
      </c>
      <c r="BB5" s="131">
        <f>((C5*D5)+(F5*G5)+(I5*J5)+(L5*M5)+(O5*P5)+(R5*S5)+(U5*V5)+(X5*Y5)+(AA5*AB5)+(AD5*AE5)+(AG5*AH5)+(AJ5*AK5)+(AM5*AN5)+(AP5*AQ5)+(AS5*AT5)+(AV5*AW5)+(AY5*AZ5))/1000</f>
        <v>83.65</v>
      </c>
    </row>
    <row r="6" spans="2:54" ht="17.25" customHeight="1" x14ac:dyDescent="0.25">
      <c r="B6" s="132" t="s">
        <v>1</v>
      </c>
      <c r="C6" s="132">
        <f>IFERROR(LOOKUP(E6,'Maliyet Gir'!$B$2:$B$4,'Maliyet Gir'!$C$2:$C$4),0)</f>
        <v>170</v>
      </c>
      <c r="D6" s="132">
        <f>Analiz!C5</f>
        <v>210</v>
      </c>
      <c r="E6" s="132" t="str">
        <f>Analiz!D5</f>
        <v>A</v>
      </c>
      <c r="F6" s="132">
        <f>IFERROR(LOOKUP(H6,'Maliyet Gir'!$B$2:$B$4,'Maliyet Gir'!$C$2:$C$4),0)</f>
        <v>0</v>
      </c>
      <c r="G6" s="132">
        <f>Analiz!E5</f>
        <v>0</v>
      </c>
      <c r="H6" s="132">
        <f>Analiz!F5</f>
        <v>0</v>
      </c>
      <c r="I6" s="132">
        <f>IFERROR(LOOKUP(K6,'Maliyet Gir'!$B$5:$B$7,'Maliyet Gir'!$C$5:$C$7),0)</f>
        <v>140</v>
      </c>
      <c r="J6" s="132">
        <f>Analiz!G5</f>
        <v>90</v>
      </c>
      <c r="K6" s="132" t="str">
        <f>Analiz!H5</f>
        <v>CÜRUF B</v>
      </c>
      <c r="L6" s="132">
        <f>IFERROR(LOOKUP(N6,'Maliyet Gir'!$B$5:$B$7,'Maliyet Gir'!$C$5:$C$7),0)</f>
        <v>0</v>
      </c>
      <c r="M6" s="132">
        <f>Analiz!I5</f>
        <v>0</v>
      </c>
      <c r="N6" s="132">
        <f>Analiz!J5</f>
        <v>0</v>
      </c>
      <c r="O6" s="132">
        <f>IFERROR(LOOKUP(Q6,'Maliyet Gir'!$B$8:$B$10,'Maliyet Gir'!$C$8:$C$10),0)</f>
        <v>15</v>
      </c>
      <c r="P6" s="132">
        <f>Analiz!K5</f>
        <v>500</v>
      </c>
      <c r="Q6" s="132" t="str">
        <f>Analiz!L5</f>
        <v>A</v>
      </c>
      <c r="R6" s="132">
        <f>IFERROR(LOOKUP(T6,'Maliyet Gir'!$B$11:$B$13,'Maliyet Gir'!$C$11:$C$13),0)</f>
        <v>15</v>
      </c>
      <c r="S6" s="132">
        <f>Analiz!M5</f>
        <v>500</v>
      </c>
      <c r="T6" s="132" t="str">
        <f>Analiz!N5</f>
        <v>A</v>
      </c>
      <c r="U6" s="132">
        <f>IFERROR(LOOKUP(W6,'Maliyet Gir'!$B$14:$B$16,'Maliyet Gir'!$C$14:$C$16),0)</f>
        <v>0</v>
      </c>
      <c r="V6" s="132">
        <f>Analiz!O5</f>
        <v>0</v>
      </c>
      <c r="W6" s="132">
        <f>Analiz!P5</f>
        <v>0</v>
      </c>
      <c r="X6" s="132">
        <f>IFERROR(LOOKUP(Z6,'Maliyet Gir'!$B$17:$B$19,'Maliyet Gir'!$C$17:$C$19),0)</f>
        <v>13</v>
      </c>
      <c r="Y6" s="132">
        <f>Analiz!Q5</f>
        <v>450</v>
      </c>
      <c r="Z6" s="132" t="str">
        <f>Analiz!R5</f>
        <v>C</v>
      </c>
      <c r="AA6" s="132">
        <f>IFERROR(LOOKUP(AC6,'Maliyet Gir'!$B$20:$B$22,'Maliyet Gir'!$C$20:$C$22),0)</f>
        <v>20</v>
      </c>
      <c r="AB6" s="132">
        <f>Analiz!S5</f>
        <v>450</v>
      </c>
      <c r="AC6" s="132" t="str">
        <f>Analiz!T5</f>
        <v>B</v>
      </c>
      <c r="AD6" s="132">
        <f>IFERROR(LOOKUP(AF6,'Maliyet Gir'!$B$23:$B$25,'Maliyet Gir'!$C$23:$C$25),0)</f>
        <v>0</v>
      </c>
      <c r="AE6" s="132">
        <f>Analiz!U5</f>
        <v>0</v>
      </c>
      <c r="AF6" s="132">
        <f>Analiz!V5</f>
        <v>0</v>
      </c>
      <c r="AG6" s="132">
        <f>'Maliyet Gir'!$C$26</f>
        <v>10</v>
      </c>
      <c r="AH6" s="132">
        <f>Analiz!W5</f>
        <v>0</v>
      </c>
      <c r="AI6" s="132">
        <f>Analiz!X5</f>
        <v>0</v>
      </c>
      <c r="AJ6" s="132">
        <f>'Maliyet Gir'!$C$27</f>
        <v>2</v>
      </c>
      <c r="AK6" s="132">
        <f>Analiz!Y5</f>
        <v>0</v>
      </c>
      <c r="AL6" s="132">
        <f>Analiz!Z5</f>
        <v>0</v>
      </c>
      <c r="AM6" s="132">
        <f>'Maliyet Gir'!$C$28</f>
        <v>5</v>
      </c>
      <c r="AN6" s="132">
        <f>Analiz!AA5</f>
        <v>160</v>
      </c>
      <c r="AO6" s="132" t="str">
        <f>Analiz!AB5</f>
        <v>A</v>
      </c>
      <c r="AP6" s="132">
        <f>'Maliyet Gir'!$C$29</f>
        <v>0</v>
      </c>
      <c r="AQ6" s="132">
        <f>Analiz!AC5</f>
        <v>0</v>
      </c>
      <c r="AR6" s="132">
        <f>Analiz!AD5</f>
        <v>0</v>
      </c>
      <c r="AS6" s="132">
        <f>IFERROR(LOOKUP(AU6,'Maliyet Gir'!$B$30:$B$32,'Maliyet Gir'!$C$30:$C$32),0)</f>
        <v>1000</v>
      </c>
      <c r="AT6" s="132">
        <f>Analiz!AE5</f>
        <v>5</v>
      </c>
      <c r="AU6" s="132" t="str">
        <f>Analiz!AF5</f>
        <v>A</v>
      </c>
      <c r="AV6" s="132">
        <f>IFERROR(LOOKUP(AX6,'Maliyet Gir'!$B$30:$B$32,'Maliyet Gir'!$C$30:$C$32),0)</f>
        <v>0</v>
      </c>
      <c r="AW6" s="132">
        <f>Analiz!AG5</f>
        <v>0</v>
      </c>
      <c r="AX6" s="132">
        <f>Analiz!AH5</f>
        <v>0</v>
      </c>
      <c r="AY6" s="132">
        <f>IFERROR(LOOKUP(BA6,'Maliyet Gir'!$B$33:$B$34,'Maliyet Gir'!$C$33:$C$34),0)</f>
        <v>0</v>
      </c>
      <c r="AZ6" s="132">
        <f>Analiz!AI5</f>
        <v>0</v>
      </c>
      <c r="BA6" s="132">
        <f>Analiz!AJ5</f>
        <v>0</v>
      </c>
      <c r="BB6" s="131">
        <f t="shared" ref="BB6:BB14" si="0">((C6*D6)+(F6*G6)+(I6*J6)+(L6*M6)+(O6*P6)+(R6*S6)+(U6*V6)+(X6*Y6)+(AA6*AB6)+(AD6*AE6)+(AG6*AH6)+(AJ6*AK6)+(AM6*AN6)+(AP6*AQ6)+(AS6*AT6)+(AV6*AW6)+(AY6*AZ6))/1000</f>
        <v>83.95</v>
      </c>
    </row>
    <row r="7" spans="2:54" ht="17.25" customHeight="1" x14ac:dyDescent="0.25">
      <c r="B7" s="132" t="s">
        <v>2</v>
      </c>
      <c r="C7" s="132">
        <f>IFERROR(LOOKUP(E7,'Maliyet Gir'!$B$2:$B$4,'Maliyet Gir'!$C$2:$C$4),0)</f>
        <v>165</v>
      </c>
      <c r="D7" s="132">
        <f>Analiz!C6</f>
        <v>265</v>
      </c>
      <c r="E7" s="132" t="str">
        <f>Analiz!D6</f>
        <v>B</v>
      </c>
      <c r="F7" s="132">
        <f>IFERROR(LOOKUP(H7,'Maliyet Gir'!$B$2:$B$4,'Maliyet Gir'!$C$2:$C$4),0)</f>
        <v>0</v>
      </c>
      <c r="G7" s="132">
        <f>Analiz!E6</f>
        <v>0</v>
      </c>
      <c r="H7" s="132">
        <f>Analiz!F6</f>
        <v>0</v>
      </c>
      <c r="I7" s="132">
        <f>IFERROR(LOOKUP(K7,'Maliyet Gir'!$B$5:$B$7,'Maliyet Gir'!$C$5:$C$7),0)</f>
        <v>100</v>
      </c>
      <c r="J7" s="132">
        <f>Analiz!G6</f>
        <v>70</v>
      </c>
      <c r="K7" s="132" t="str">
        <f>Analiz!H6</f>
        <v>KÜL</v>
      </c>
      <c r="L7" s="132">
        <f>IFERROR(LOOKUP(N7,'Maliyet Gir'!$B$5:$B$7,'Maliyet Gir'!$C$5:$C$7),0)</f>
        <v>0</v>
      </c>
      <c r="M7" s="132">
        <f>Analiz!I6</f>
        <v>0</v>
      </c>
      <c r="N7" s="132">
        <f>Analiz!J6</f>
        <v>0</v>
      </c>
      <c r="O7" s="132">
        <f>IFERROR(LOOKUP(Q7,'Maliyet Gir'!$B$8:$B$10,'Maliyet Gir'!$C$8:$C$10),0)</f>
        <v>14</v>
      </c>
      <c r="P7" s="132">
        <f>Analiz!K6</f>
        <v>500</v>
      </c>
      <c r="Q7" s="132" t="str">
        <f>Analiz!L6</f>
        <v>B</v>
      </c>
      <c r="R7" s="132">
        <f>IFERROR(LOOKUP(T7,'Maliyet Gir'!$B$11:$B$13,'Maliyet Gir'!$C$11:$C$13),0)</f>
        <v>15</v>
      </c>
      <c r="S7" s="132">
        <f>Analiz!M6</f>
        <v>500</v>
      </c>
      <c r="T7" s="132" t="str">
        <f>Analiz!N6</f>
        <v>A</v>
      </c>
      <c r="U7" s="132">
        <f>IFERROR(LOOKUP(W7,'Maliyet Gir'!$B$14:$B$16,'Maliyet Gir'!$C$14:$C$16),0)</f>
        <v>0</v>
      </c>
      <c r="V7" s="132">
        <f>Analiz!O6</f>
        <v>0</v>
      </c>
      <c r="W7" s="132">
        <f>Analiz!P6</f>
        <v>0</v>
      </c>
      <c r="X7" s="132">
        <f>IFERROR(LOOKUP(Z7,'Maliyet Gir'!$B$17:$B$19,'Maliyet Gir'!$C$17:$C$19),0)</f>
        <v>13</v>
      </c>
      <c r="Y7" s="132">
        <f>Analiz!Q6</f>
        <v>440</v>
      </c>
      <c r="Z7" s="132" t="str">
        <f>Analiz!R6</f>
        <v>C</v>
      </c>
      <c r="AA7" s="132">
        <f>IFERROR(LOOKUP(AC7,'Maliyet Gir'!$B$20:$B$22,'Maliyet Gir'!$C$20:$C$22),0)</f>
        <v>20</v>
      </c>
      <c r="AB7" s="132">
        <f>Analiz!S6</f>
        <v>430</v>
      </c>
      <c r="AC7" s="132" t="str">
        <f>Analiz!T6</f>
        <v>B</v>
      </c>
      <c r="AD7" s="132">
        <f>IFERROR(LOOKUP(AF7,'Maliyet Gir'!$B$23:$B$25,'Maliyet Gir'!$C$23:$C$25),0)</f>
        <v>0</v>
      </c>
      <c r="AE7" s="132">
        <f>Analiz!U6</f>
        <v>0</v>
      </c>
      <c r="AF7" s="132">
        <f>Analiz!V6</f>
        <v>0</v>
      </c>
      <c r="AG7" s="132">
        <f>'Maliyet Gir'!$C$26</f>
        <v>10</v>
      </c>
      <c r="AH7" s="132">
        <f>Analiz!W6</f>
        <v>0</v>
      </c>
      <c r="AI7" s="132">
        <f>Analiz!X6</f>
        <v>0</v>
      </c>
      <c r="AJ7" s="132">
        <f>'Maliyet Gir'!$C$27</f>
        <v>2</v>
      </c>
      <c r="AK7" s="132">
        <f>Analiz!Y6</f>
        <v>0</v>
      </c>
      <c r="AL7" s="132">
        <f>Analiz!Z6</f>
        <v>0</v>
      </c>
      <c r="AM7" s="132">
        <f>'Maliyet Gir'!$C$28</f>
        <v>5</v>
      </c>
      <c r="AN7" s="132">
        <f>Analiz!AA6</f>
        <v>160</v>
      </c>
      <c r="AO7" s="132" t="str">
        <f>Analiz!AB6</f>
        <v>A</v>
      </c>
      <c r="AP7" s="132">
        <f>'Maliyet Gir'!$C$29</f>
        <v>0</v>
      </c>
      <c r="AQ7" s="132">
        <f>Analiz!AC6</f>
        <v>0</v>
      </c>
      <c r="AR7" s="132">
        <f>Analiz!AD6</f>
        <v>0</v>
      </c>
      <c r="AS7" s="132">
        <f>IFERROR(LOOKUP(AU7,'Maliyet Gir'!$B$30:$B$32,'Maliyet Gir'!$C$30:$C$32),0)</f>
        <v>1000</v>
      </c>
      <c r="AT7" s="132">
        <f>Analiz!AE6</f>
        <v>5</v>
      </c>
      <c r="AU7" s="132" t="str">
        <f>Analiz!AF6</f>
        <v>A</v>
      </c>
      <c r="AV7" s="132">
        <f>IFERROR(LOOKUP(AX7,'Maliyet Gir'!$B$30:$B$32,'Maliyet Gir'!$C$30:$C$32),0)</f>
        <v>0</v>
      </c>
      <c r="AW7" s="132">
        <f>Analiz!AG6</f>
        <v>0</v>
      </c>
      <c r="AX7" s="132">
        <f>Analiz!AH6</f>
        <v>0</v>
      </c>
      <c r="AY7" s="132">
        <f>IFERROR(LOOKUP(BA7,'Maliyet Gir'!$B$33:$B$34,'Maliyet Gir'!$C$33:$C$34),0)</f>
        <v>0</v>
      </c>
      <c r="AZ7" s="132">
        <f>Analiz!AI6</f>
        <v>0</v>
      </c>
      <c r="BA7" s="132">
        <f>Analiz!AJ6</f>
        <v>0</v>
      </c>
      <c r="BB7" s="131">
        <f t="shared" si="0"/>
        <v>85.344999999999999</v>
      </c>
    </row>
    <row r="8" spans="2:54" ht="17.25" customHeight="1" x14ac:dyDescent="0.25">
      <c r="B8" s="132" t="s">
        <v>3</v>
      </c>
      <c r="C8" s="132">
        <f>IFERROR(LOOKUP(E8,'Maliyet Gir'!$B$2:$B$4,'Maliyet Gir'!$C$2:$C$4),0)</f>
        <v>170</v>
      </c>
      <c r="D8" s="132">
        <f>Analiz!C7</f>
        <v>300</v>
      </c>
      <c r="E8" s="132" t="str">
        <f>Analiz!D7</f>
        <v>A</v>
      </c>
      <c r="F8" s="132">
        <f>IFERROR(LOOKUP(H8,'Maliyet Gir'!$B$2:$B$4,'Maliyet Gir'!$C$2:$C$4),0)</f>
        <v>0</v>
      </c>
      <c r="G8" s="132">
        <f>Analiz!E7</f>
        <v>0</v>
      </c>
      <c r="H8" s="132">
        <f>Analiz!F7</f>
        <v>0</v>
      </c>
      <c r="I8" s="132">
        <f>IFERROR(LOOKUP(K8,'Maliyet Gir'!$B$5:$B$7,'Maliyet Gir'!$C$5:$C$7),0)</f>
        <v>0</v>
      </c>
      <c r="J8" s="132">
        <f>Analiz!G7</f>
        <v>0</v>
      </c>
      <c r="K8" s="132">
        <f>Analiz!H7</f>
        <v>0</v>
      </c>
      <c r="L8" s="132">
        <f>IFERROR(LOOKUP(N8,'Maliyet Gir'!$B$5:$B$7,'Maliyet Gir'!$C$5:$C$7),0)</f>
        <v>0</v>
      </c>
      <c r="M8" s="132">
        <f>Analiz!I7</f>
        <v>0</v>
      </c>
      <c r="N8" s="132">
        <f>Analiz!J7</f>
        <v>0</v>
      </c>
      <c r="O8" s="132">
        <f>IFERROR(LOOKUP(Q8,'Maliyet Gir'!$B$8:$B$10,'Maliyet Gir'!$C$8:$C$10),0)</f>
        <v>15</v>
      </c>
      <c r="P8" s="132">
        <f>Analiz!K7</f>
        <v>500</v>
      </c>
      <c r="Q8" s="132" t="str">
        <f>Analiz!L7</f>
        <v>A</v>
      </c>
      <c r="R8" s="132">
        <f>IFERROR(LOOKUP(T8,'Maliyet Gir'!$B$11:$B$13,'Maliyet Gir'!$C$11:$C$13),0)</f>
        <v>15</v>
      </c>
      <c r="S8" s="132">
        <f>Analiz!M7</f>
        <v>500</v>
      </c>
      <c r="T8" s="132" t="str">
        <f>Analiz!N7</f>
        <v>A</v>
      </c>
      <c r="U8" s="132">
        <f>IFERROR(LOOKUP(W8,'Maliyet Gir'!$B$14:$B$16,'Maliyet Gir'!$C$14:$C$16),0)</f>
        <v>0</v>
      </c>
      <c r="V8" s="132">
        <f>Analiz!O7</f>
        <v>0</v>
      </c>
      <c r="W8" s="132">
        <f>Analiz!P7</f>
        <v>0</v>
      </c>
      <c r="X8" s="132">
        <f>IFERROR(LOOKUP(Z8,'Maliyet Gir'!$B$17:$B$19,'Maliyet Gir'!$C$17:$C$19),0)</f>
        <v>13</v>
      </c>
      <c r="Y8" s="132">
        <f>Analiz!Q7</f>
        <v>450</v>
      </c>
      <c r="Z8" s="132" t="str">
        <f>Analiz!R7</f>
        <v>C</v>
      </c>
      <c r="AA8" s="132">
        <f>IFERROR(LOOKUP(AC8,'Maliyet Gir'!$B$20:$B$22,'Maliyet Gir'!$C$20:$C$22),0)</f>
        <v>20</v>
      </c>
      <c r="AB8" s="132">
        <f>Analiz!S7</f>
        <v>450</v>
      </c>
      <c r="AC8" s="132" t="str">
        <f>Analiz!T7</f>
        <v>B</v>
      </c>
      <c r="AD8" s="132">
        <f>IFERROR(LOOKUP(AF8,'Maliyet Gir'!$B$23:$B$25,'Maliyet Gir'!$C$23:$C$25),0)</f>
        <v>0</v>
      </c>
      <c r="AE8" s="132">
        <f>Analiz!U7</f>
        <v>0</v>
      </c>
      <c r="AF8" s="132">
        <f>Analiz!V7</f>
        <v>0</v>
      </c>
      <c r="AG8" s="132">
        <f>'Maliyet Gir'!$C$26</f>
        <v>10</v>
      </c>
      <c r="AH8" s="132">
        <f>Analiz!W7</f>
        <v>0</v>
      </c>
      <c r="AI8" s="132">
        <f>Analiz!X7</f>
        <v>0</v>
      </c>
      <c r="AJ8" s="132">
        <f>'Maliyet Gir'!$C$27</f>
        <v>2</v>
      </c>
      <c r="AK8" s="132">
        <f>Analiz!Y7</f>
        <v>0</v>
      </c>
      <c r="AL8" s="132">
        <f>Analiz!Z7</f>
        <v>0</v>
      </c>
      <c r="AM8" s="132">
        <f>'Maliyet Gir'!$C$28</f>
        <v>5</v>
      </c>
      <c r="AN8" s="132">
        <f>Analiz!AA7</f>
        <v>160</v>
      </c>
      <c r="AO8" s="132" t="str">
        <f>Analiz!AB7</f>
        <v>A</v>
      </c>
      <c r="AP8" s="132">
        <f>'Maliyet Gir'!$C$29</f>
        <v>0</v>
      </c>
      <c r="AQ8" s="132">
        <f>Analiz!AC7</f>
        <v>0</v>
      </c>
      <c r="AR8" s="132">
        <f>Analiz!AD7</f>
        <v>0</v>
      </c>
      <c r="AS8" s="132">
        <f>IFERROR(LOOKUP(AU8,'Maliyet Gir'!$B$30:$B$32,'Maliyet Gir'!$C$30:$C$32),0)</f>
        <v>1000</v>
      </c>
      <c r="AT8" s="132">
        <f>Analiz!AE7</f>
        <v>5</v>
      </c>
      <c r="AU8" s="132" t="str">
        <f>Analiz!AF7</f>
        <v>A</v>
      </c>
      <c r="AV8" s="132">
        <f>IFERROR(LOOKUP(AX8,'Maliyet Gir'!$B$30:$B$32,'Maliyet Gir'!$C$30:$C$32),0)</f>
        <v>0</v>
      </c>
      <c r="AW8" s="132">
        <f>Analiz!AG7</f>
        <v>0</v>
      </c>
      <c r="AX8" s="132">
        <f>Analiz!AH7</f>
        <v>0</v>
      </c>
      <c r="AY8" s="132">
        <f>IFERROR(LOOKUP(BA8,'Maliyet Gir'!$B$33:$B$34,'Maliyet Gir'!$C$33:$C$34),0)</f>
        <v>0</v>
      </c>
      <c r="AZ8" s="132">
        <f>Analiz!AI7</f>
        <v>0</v>
      </c>
      <c r="BA8" s="132">
        <f>Analiz!AJ7</f>
        <v>0</v>
      </c>
      <c r="BB8" s="131">
        <f t="shared" si="0"/>
        <v>86.65</v>
      </c>
    </row>
    <row r="9" spans="2:54" ht="17.25" customHeight="1" x14ac:dyDescent="0.25">
      <c r="B9" s="132" t="s">
        <v>4</v>
      </c>
      <c r="C9" s="132">
        <f>IFERROR(LOOKUP(E9,'Maliyet Gir'!$B$2:$B$4,'Maliyet Gir'!$C$2:$C$4),0)</f>
        <v>0</v>
      </c>
      <c r="D9" s="132">
        <f>Analiz!C8</f>
        <v>0</v>
      </c>
      <c r="E9" s="132">
        <f>Analiz!D8</f>
        <v>0</v>
      </c>
      <c r="F9" s="132">
        <f>IFERROR(LOOKUP(H9,'Maliyet Gir'!$B$2:$B$4,'Maliyet Gir'!$C$2:$C$4),0)</f>
        <v>0</v>
      </c>
      <c r="G9" s="132">
        <f>Analiz!E8</f>
        <v>0</v>
      </c>
      <c r="H9" s="132">
        <f>Analiz!F8</f>
        <v>0</v>
      </c>
      <c r="I9" s="132">
        <f>IFERROR(LOOKUP(K9,'Maliyet Gir'!$B$5:$B$7,'Maliyet Gir'!$C$5:$C$7),0)</f>
        <v>0</v>
      </c>
      <c r="J9" s="132">
        <f>Analiz!G8</f>
        <v>0</v>
      </c>
      <c r="K9" s="132">
        <f>Analiz!H8</f>
        <v>0</v>
      </c>
      <c r="L9" s="132">
        <f>IFERROR(LOOKUP(N9,'Maliyet Gir'!$B$5:$B$7,'Maliyet Gir'!$C$5:$C$7),0)</f>
        <v>0</v>
      </c>
      <c r="M9" s="132">
        <f>Analiz!I8</f>
        <v>0</v>
      </c>
      <c r="N9" s="132">
        <f>Analiz!J8</f>
        <v>0</v>
      </c>
      <c r="O9" s="132">
        <f>IFERROR(LOOKUP(Q9,'Maliyet Gir'!$B$8:$B$10,'Maliyet Gir'!$C$8:$C$10),0)</f>
        <v>0</v>
      </c>
      <c r="P9" s="132">
        <f>Analiz!K8</f>
        <v>0</v>
      </c>
      <c r="Q9" s="132">
        <f>Analiz!L8</f>
        <v>0</v>
      </c>
      <c r="R9" s="132">
        <f>IFERROR(LOOKUP(T9,'Maliyet Gir'!$B$11:$B$13,'Maliyet Gir'!$C$11:$C$13),0)</f>
        <v>0</v>
      </c>
      <c r="S9" s="132">
        <f>Analiz!M8</f>
        <v>0</v>
      </c>
      <c r="T9" s="132">
        <f>Analiz!N8</f>
        <v>0</v>
      </c>
      <c r="U9" s="132">
        <f>IFERROR(LOOKUP(W9,'Maliyet Gir'!$B$14:$B$16,'Maliyet Gir'!$C$14:$C$16),0)</f>
        <v>0</v>
      </c>
      <c r="V9" s="132">
        <f>Analiz!O8</f>
        <v>0</v>
      </c>
      <c r="W9" s="132">
        <f>Analiz!P8</f>
        <v>0</v>
      </c>
      <c r="X9" s="132">
        <f>IFERROR(LOOKUP(Z9,'Maliyet Gir'!$B$17:$B$19,'Maliyet Gir'!$C$17:$C$19),0)</f>
        <v>0</v>
      </c>
      <c r="Y9" s="132">
        <f>Analiz!Q8</f>
        <v>0</v>
      </c>
      <c r="Z9" s="132">
        <f>Analiz!R8</f>
        <v>0</v>
      </c>
      <c r="AA9" s="132">
        <f>IFERROR(LOOKUP(AC9,'Maliyet Gir'!$B$20:$B$22,'Maliyet Gir'!$C$20:$C$22),0)</f>
        <v>0</v>
      </c>
      <c r="AB9" s="132">
        <f>Analiz!S8</f>
        <v>0</v>
      </c>
      <c r="AC9" s="132">
        <f>Analiz!T8</f>
        <v>0</v>
      </c>
      <c r="AD9" s="132">
        <f>IFERROR(LOOKUP(AF9,'Maliyet Gir'!$B$23:$B$25,'Maliyet Gir'!$C$23:$C$25),0)</f>
        <v>0</v>
      </c>
      <c r="AE9" s="132">
        <f>Analiz!U8</f>
        <v>0</v>
      </c>
      <c r="AF9" s="132">
        <f>Analiz!V8</f>
        <v>0</v>
      </c>
      <c r="AG9" s="132">
        <f>'Maliyet Gir'!$C$26</f>
        <v>10</v>
      </c>
      <c r="AH9" s="132">
        <f>Analiz!W8</f>
        <v>0</v>
      </c>
      <c r="AI9" s="132">
        <f>Analiz!X8</f>
        <v>0</v>
      </c>
      <c r="AJ9" s="132">
        <f>'Maliyet Gir'!$C$27</f>
        <v>2</v>
      </c>
      <c r="AK9" s="132">
        <f>Analiz!Y8</f>
        <v>0</v>
      </c>
      <c r="AL9" s="132">
        <f>Analiz!Z8</f>
        <v>0</v>
      </c>
      <c r="AM9" s="132">
        <f>'Maliyet Gir'!$C$28</f>
        <v>5</v>
      </c>
      <c r="AN9" s="132">
        <f>Analiz!AA8</f>
        <v>0</v>
      </c>
      <c r="AO9" s="132">
        <f>Analiz!AB8</f>
        <v>0</v>
      </c>
      <c r="AP9" s="132">
        <f>'Maliyet Gir'!$C$29</f>
        <v>0</v>
      </c>
      <c r="AQ9" s="132">
        <f>Analiz!AC8</f>
        <v>0</v>
      </c>
      <c r="AR9" s="132">
        <f>Analiz!AD8</f>
        <v>0</v>
      </c>
      <c r="AS9" s="132">
        <f>IFERROR(LOOKUP(AU9,'Maliyet Gir'!$B$30:$B$32,'Maliyet Gir'!$C$30:$C$32),0)</f>
        <v>0</v>
      </c>
      <c r="AT9" s="132">
        <f>Analiz!AE8</f>
        <v>0</v>
      </c>
      <c r="AU9" s="132">
        <f>Analiz!AF8</f>
        <v>0</v>
      </c>
      <c r="AV9" s="132">
        <f>IFERROR(LOOKUP(AX9,'Maliyet Gir'!$B$30:$B$32,'Maliyet Gir'!$C$30:$C$32),0)</f>
        <v>0</v>
      </c>
      <c r="AW9" s="132">
        <f>Analiz!AG8</f>
        <v>0</v>
      </c>
      <c r="AX9" s="132">
        <f>Analiz!AH8</f>
        <v>0</v>
      </c>
      <c r="AY9" s="132">
        <f>IFERROR(LOOKUP(BA9,'Maliyet Gir'!$B$33:$B$34,'Maliyet Gir'!$C$33:$C$34),0)</f>
        <v>0</v>
      </c>
      <c r="AZ9" s="132">
        <f>Analiz!AI8</f>
        <v>0</v>
      </c>
      <c r="BA9" s="132">
        <f>Analiz!AJ8</f>
        <v>0</v>
      </c>
      <c r="BB9" s="131">
        <f t="shared" si="0"/>
        <v>0</v>
      </c>
    </row>
    <row r="10" spans="2:54" ht="17.25" customHeight="1" x14ac:dyDescent="0.25">
      <c r="B10" s="132" t="s">
        <v>5</v>
      </c>
      <c r="C10" s="132">
        <f>IFERROR(LOOKUP(E10,'Maliyet Gir'!$B$2:$B$4,'Maliyet Gir'!$C$2:$C$4),0)</f>
        <v>0</v>
      </c>
      <c r="D10" s="132">
        <f>Analiz!C9</f>
        <v>0</v>
      </c>
      <c r="E10" s="132">
        <f>Analiz!D9</f>
        <v>0</v>
      </c>
      <c r="F10" s="132">
        <f>IFERROR(LOOKUP(H10,'Maliyet Gir'!$B$2:$B$4,'Maliyet Gir'!$C$2:$C$4),0)</f>
        <v>0</v>
      </c>
      <c r="G10" s="132">
        <f>Analiz!E9</f>
        <v>0</v>
      </c>
      <c r="H10" s="132">
        <f>Analiz!F9</f>
        <v>0</v>
      </c>
      <c r="I10" s="132">
        <f>IFERROR(LOOKUP(K10,'Maliyet Gir'!$B$5:$B$7,'Maliyet Gir'!$C$5:$C$7),0)</f>
        <v>0</v>
      </c>
      <c r="J10" s="132">
        <f>Analiz!G9</f>
        <v>0</v>
      </c>
      <c r="K10" s="132">
        <f>Analiz!H9</f>
        <v>0</v>
      </c>
      <c r="L10" s="132">
        <f>IFERROR(LOOKUP(N10,'Maliyet Gir'!$B$5:$B$7,'Maliyet Gir'!$C$5:$C$7),0)</f>
        <v>0</v>
      </c>
      <c r="M10" s="132">
        <f>Analiz!I9</f>
        <v>0</v>
      </c>
      <c r="N10" s="132">
        <f>Analiz!J9</f>
        <v>0</v>
      </c>
      <c r="O10" s="132">
        <f>IFERROR(LOOKUP(Q10,'Maliyet Gir'!$B$8:$B$10,'Maliyet Gir'!$C$8:$C$10),0)</f>
        <v>0</v>
      </c>
      <c r="P10" s="132">
        <f>Analiz!K9</f>
        <v>0</v>
      </c>
      <c r="Q10" s="132">
        <f>Analiz!L9</f>
        <v>0</v>
      </c>
      <c r="R10" s="132">
        <f>IFERROR(LOOKUP(T10,'Maliyet Gir'!$B$11:$B$13,'Maliyet Gir'!$C$11:$C$13),0)</f>
        <v>0</v>
      </c>
      <c r="S10" s="132">
        <f>Analiz!M9</f>
        <v>0</v>
      </c>
      <c r="T10" s="132">
        <f>Analiz!N9</f>
        <v>0</v>
      </c>
      <c r="U10" s="132">
        <f>IFERROR(LOOKUP(W10,'Maliyet Gir'!$B$14:$B$16,'Maliyet Gir'!$C$14:$C$16),0)</f>
        <v>0</v>
      </c>
      <c r="V10" s="132">
        <f>Analiz!O9</f>
        <v>0</v>
      </c>
      <c r="W10" s="132">
        <f>Analiz!P9</f>
        <v>0</v>
      </c>
      <c r="X10" s="132">
        <f>IFERROR(LOOKUP(Z10,'Maliyet Gir'!$B$17:$B$19,'Maliyet Gir'!$C$17:$C$19),0)</f>
        <v>0</v>
      </c>
      <c r="Y10" s="132">
        <f>Analiz!Q9</f>
        <v>0</v>
      </c>
      <c r="Z10" s="132">
        <f>Analiz!R9</f>
        <v>0</v>
      </c>
      <c r="AA10" s="132">
        <f>IFERROR(LOOKUP(AC10,'Maliyet Gir'!$B$20:$B$22,'Maliyet Gir'!$C$20:$C$22),0)</f>
        <v>0</v>
      </c>
      <c r="AB10" s="132">
        <f>Analiz!S9</f>
        <v>0</v>
      </c>
      <c r="AC10" s="132">
        <f>Analiz!T9</f>
        <v>0</v>
      </c>
      <c r="AD10" s="132">
        <f>IFERROR(LOOKUP(AF10,'Maliyet Gir'!$B$23:$B$25,'Maliyet Gir'!$C$23:$C$25),0)</f>
        <v>0</v>
      </c>
      <c r="AE10" s="132">
        <f>Analiz!U9</f>
        <v>0</v>
      </c>
      <c r="AF10" s="132">
        <f>Analiz!V9</f>
        <v>0</v>
      </c>
      <c r="AG10" s="132">
        <f>'Maliyet Gir'!$C$26</f>
        <v>10</v>
      </c>
      <c r="AH10" s="132">
        <f>Analiz!W9</f>
        <v>0</v>
      </c>
      <c r="AI10" s="132">
        <f>Analiz!X9</f>
        <v>0</v>
      </c>
      <c r="AJ10" s="132">
        <f>'Maliyet Gir'!$C$27</f>
        <v>2</v>
      </c>
      <c r="AK10" s="132">
        <f>Analiz!Y9</f>
        <v>0</v>
      </c>
      <c r="AL10" s="132">
        <f>Analiz!Z9</f>
        <v>0</v>
      </c>
      <c r="AM10" s="132">
        <f>'Maliyet Gir'!$C$28</f>
        <v>5</v>
      </c>
      <c r="AN10" s="132">
        <f>Analiz!AA9</f>
        <v>0</v>
      </c>
      <c r="AO10" s="132">
        <f>Analiz!AB9</f>
        <v>0</v>
      </c>
      <c r="AP10" s="132">
        <f>'Maliyet Gir'!$C$29</f>
        <v>0</v>
      </c>
      <c r="AQ10" s="132">
        <f>Analiz!AC9</f>
        <v>0</v>
      </c>
      <c r="AR10" s="132">
        <f>Analiz!AD9</f>
        <v>0</v>
      </c>
      <c r="AS10" s="132">
        <f>IFERROR(LOOKUP(AU10,'Maliyet Gir'!$B$30:$B$32,'Maliyet Gir'!$C$30:$C$32),0)</f>
        <v>0</v>
      </c>
      <c r="AT10" s="132">
        <f>Analiz!AE9</f>
        <v>0</v>
      </c>
      <c r="AU10" s="132">
        <f>Analiz!AF9</f>
        <v>0</v>
      </c>
      <c r="AV10" s="132">
        <f>IFERROR(LOOKUP(AX10,'Maliyet Gir'!$B$30:$B$32,'Maliyet Gir'!$C$30:$C$32),0)</f>
        <v>0</v>
      </c>
      <c r="AW10" s="132">
        <f>Analiz!AG9</f>
        <v>0</v>
      </c>
      <c r="AX10" s="132">
        <f>Analiz!AH9</f>
        <v>0</v>
      </c>
      <c r="AY10" s="132">
        <f>IFERROR(LOOKUP(BA10,'Maliyet Gir'!$B$33:$B$34,'Maliyet Gir'!$C$33:$C$34),0)</f>
        <v>0</v>
      </c>
      <c r="AZ10" s="132">
        <f>Analiz!AI9</f>
        <v>0</v>
      </c>
      <c r="BA10" s="132">
        <f>Analiz!AJ9</f>
        <v>0</v>
      </c>
      <c r="BB10" s="131">
        <f t="shared" si="0"/>
        <v>0</v>
      </c>
    </row>
    <row r="11" spans="2:54" ht="17.25" customHeight="1" x14ac:dyDescent="0.25">
      <c r="B11" s="132" t="s">
        <v>6</v>
      </c>
      <c r="C11" s="132">
        <f>IFERROR(LOOKUP(E11,'Maliyet Gir'!$B$2:$B$4,'Maliyet Gir'!$C$2:$C$4),0)</f>
        <v>0</v>
      </c>
      <c r="D11" s="132">
        <f>Analiz!C10</f>
        <v>0</v>
      </c>
      <c r="E11" s="132">
        <f>Analiz!D10</f>
        <v>0</v>
      </c>
      <c r="F11" s="132">
        <f>IFERROR(LOOKUP(H11,'Maliyet Gir'!$B$2:$B$4,'Maliyet Gir'!$C$2:$C$4),0)</f>
        <v>0</v>
      </c>
      <c r="G11" s="132">
        <f>Analiz!E10</f>
        <v>0</v>
      </c>
      <c r="H11" s="132">
        <f>Analiz!F10</f>
        <v>0</v>
      </c>
      <c r="I11" s="132">
        <f>IFERROR(LOOKUP(K11,'Maliyet Gir'!$B$5:$B$7,'Maliyet Gir'!$C$5:$C$7),0)</f>
        <v>0</v>
      </c>
      <c r="J11" s="132">
        <f>Analiz!G10</f>
        <v>0</v>
      </c>
      <c r="K11" s="132">
        <f>Analiz!H10</f>
        <v>0</v>
      </c>
      <c r="L11" s="132">
        <f>IFERROR(LOOKUP(N11,'Maliyet Gir'!$B$5:$B$7,'Maliyet Gir'!$C$5:$C$7),0)</f>
        <v>0</v>
      </c>
      <c r="M11" s="132">
        <f>Analiz!I10</f>
        <v>0</v>
      </c>
      <c r="N11" s="132">
        <f>Analiz!J10</f>
        <v>0</v>
      </c>
      <c r="O11" s="132">
        <f>IFERROR(LOOKUP(Q11,'Maliyet Gir'!$B$8:$B$10,'Maliyet Gir'!$C$8:$C$10),0)</f>
        <v>0</v>
      </c>
      <c r="P11" s="132">
        <f>Analiz!K10</f>
        <v>0</v>
      </c>
      <c r="Q11" s="132">
        <f>Analiz!L10</f>
        <v>0</v>
      </c>
      <c r="R11" s="132">
        <f>IFERROR(LOOKUP(T11,'Maliyet Gir'!$B$11:$B$13,'Maliyet Gir'!$C$11:$C$13),0)</f>
        <v>0</v>
      </c>
      <c r="S11" s="132">
        <f>Analiz!M10</f>
        <v>0</v>
      </c>
      <c r="T11" s="132">
        <f>Analiz!N10</f>
        <v>0</v>
      </c>
      <c r="U11" s="132">
        <f>IFERROR(LOOKUP(W11,'Maliyet Gir'!$B$14:$B$16,'Maliyet Gir'!$C$14:$C$16),0)</f>
        <v>0</v>
      </c>
      <c r="V11" s="132">
        <f>Analiz!O10</f>
        <v>0</v>
      </c>
      <c r="W11" s="132">
        <f>Analiz!P10</f>
        <v>0</v>
      </c>
      <c r="X11" s="132">
        <f>IFERROR(LOOKUP(Z11,'Maliyet Gir'!$B$17:$B$19,'Maliyet Gir'!$C$17:$C$19),0)</f>
        <v>0</v>
      </c>
      <c r="Y11" s="132">
        <f>Analiz!Q10</f>
        <v>0</v>
      </c>
      <c r="Z11" s="132">
        <f>Analiz!R10</f>
        <v>0</v>
      </c>
      <c r="AA11" s="132">
        <f>IFERROR(LOOKUP(AC11,'Maliyet Gir'!$B$20:$B$22,'Maliyet Gir'!$C$20:$C$22),0)</f>
        <v>0</v>
      </c>
      <c r="AB11" s="132">
        <f>Analiz!S10</f>
        <v>0</v>
      </c>
      <c r="AC11" s="132">
        <f>Analiz!T10</f>
        <v>0</v>
      </c>
      <c r="AD11" s="132">
        <f>IFERROR(LOOKUP(AF11,'Maliyet Gir'!$B$23:$B$25,'Maliyet Gir'!$C$23:$C$25),0)</f>
        <v>0</v>
      </c>
      <c r="AE11" s="132">
        <f>Analiz!U10</f>
        <v>0</v>
      </c>
      <c r="AF11" s="132">
        <f>Analiz!V10</f>
        <v>0</v>
      </c>
      <c r="AG11" s="132">
        <f>'Maliyet Gir'!$C$26</f>
        <v>10</v>
      </c>
      <c r="AH11" s="132">
        <f>Analiz!W10</f>
        <v>0</v>
      </c>
      <c r="AI11" s="132">
        <f>Analiz!X10</f>
        <v>0</v>
      </c>
      <c r="AJ11" s="132">
        <f>'Maliyet Gir'!$C$27</f>
        <v>2</v>
      </c>
      <c r="AK11" s="132">
        <f>Analiz!Y10</f>
        <v>0</v>
      </c>
      <c r="AL11" s="132">
        <f>Analiz!Z10</f>
        <v>0</v>
      </c>
      <c r="AM11" s="132">
        <f>'Maliyet Gir'!$C$28</f>
        <v>5</v>
      </c>
      <c r="AN11" s="132">
        <f>Analiz!AA10</f>
        <v>0</v>
      </c>
      <c r="AO11" s="132">
        <f>Analiz!AB10</f>
        <v>0</v>
      </c>
      <c r="AP11" s="132">
        <f>'Maliyet Gir'!$C$29</f>
        <v>0</v>
      </c>
      <c r="AQ11" s="132">
        <f>Analiz!AC10</f>
        <v>0</v>
      </c>
      <c r="AR11" s="132">
        <f>Analiz!AD10</f>
        <v>0</v>
      </c>
      <c r="AS11" s="132">
        <f>IFERROR(LOOKUP(AU11,'Maliyet Gir'!$B$30:$B$32,'Maliyet Gir'!$C$30:$C$32),0)</f>
        <v>0</v>
      </c>
      <c r="AT11" s="132">
        <f>Analiz!AE10</f>
        <v>0</v>
      </c>
      <c r="AU11" s="132">
        <f>Analiz!AF10</f>
        <v>0</v>
      </c>
      <c r="AV11" s="132">
        <f>IFERROR(LOOKUP(AX11,'Maliyet Gir'!$B$30:$B$32,'Maliyet Gir'!$C$30:$C$32),0)</f>
        <v>0</v>
      </c>
      <c r="AW11" s="132">
        <f>Analiz!AG10</f>
        <v>0</v>
      </c>
      <c r="AX11" s="132">
        <f>Analiz!AH10</f>
        <v>0</v>
      </c>
      <c r="AY11" s="132">
        <f>IFERROR(LOOKUP(BA11,'Maliyet Gir'!$B$33:$B$34,'Maliyet Gir'!$C$33:$C$34),0)</f>
        <v>0</v>
      </c>
      <c r="AZ11" s="132">
        <f>Analiz!AI10</f>
        <v>0</v>
      </c>
      <c r="BA11" s="132">
        <f>Analiz!AJ10</f>
        <v>0</v>
      </c>
      <c r="BB11" s="131">
        <f t="shared" si="0"/>
        <v>0</v>
      </c>
    </row>
    <row r="12" spans="2:54" ht="17.25" customHeight="1" x14ac:dyDescent="0.25">
      <c r="B12" s="132" t="s">
        <v>7</v>
      </c>
      <c r="C12" s="132">
        <f>IFERROR(LOOKUP(E12,'Maliyet Gir'!$B$2:$B$4,'Maliyet Gir'!$C$2:$C$4),0)</f>
        <v>0</v>
      </c>
      <c r="D12" s="132">
        <f>Analiz!C11</f>
        <v>0</v>
      </c>
      <c r="E12" s="132">
        <f>Analiz!D11</f>
        <v>0</v>
      </c>
      <c r="F12" s="132">
        <f>IFERROR(LOOKUP(H12,'Maliyet Gir'!$B$2:$B$4,'Maliyet Gir'!$C$2:$C$4),0)</f>
        <v>0</v>
      </c>
      <c r="G12" s="132">
        <f>Analiz!E11</f>
        <v>0</v>
      </c>
      <c r="H12" s="132">
        <f>Analiz!F11</f>
        <v>0</v>
      </c>
      <c r="I12" s="132">
        <f>IFERROR(LOOKUP(K12,'Maliyet Gir'!$B$5:$B$7,'Maliyet Gir'!$C$5:$C$7),0)</f>
        <v>0</v>
      </c>
      <c r="J12" s="132">
        <f>Analiz!G11</f>
        <v>0</v>
      </c>
      <c r="K12" s="132">
        <f>Analiz!H11</f>
        <v>0</v>
      </c>
      <c r="L12" s="132">
        <f>IFERROR(LOOKUP(N12,'Maliyet Gir'!$B$5:$B$7,'Maliyet Gir'!$C$5:$C$7),0)</f>
        <v>0</v>
      </c>
      <c r="M12" s="132">
        <f>Analiz!I11</f>
        <v>0</v>
      </c>
      <c r="N12" s="132">
        <f>Analiz!J11</f>
        <v>0</v>
      </c>
      <c r="O12" s="132">
        <f>IFERROR(LOOKUP(Q12,'Maliyet Gir'!$B$8:$B$10,'Maliyet Gir'!$C$8:$C$10),0)</f>
        <v>0</v>
      </c>
      <c r="P12" s="132">
        <f>Analiz!K11</f>
        <v>0</v>
      </c>
      <c r="Q12" s="132">
        <f>Analiz!L11</f>
        <v>0</v>
      </c>
      <c r="R12" s="132">
        <f>IFERROR(LOOKUP(T12,'Maliyet Gir'!$B$11:$B$13,'Maliyet Gir'!$C$11:$C$13),0)</f>
        <v>0</v>
      </c>
      <c r="S12" s="132">
        <f>Analiz!M11</f>
        <v>0</v>
      </c>
      <c r="T12" s="132">
        <f>Analiz!N11</f>
        <v>0</v>
      </c>
      <c r="U12" s="132">
        <f>IFERROR(LOOKUP(W12,'Maliyet Gir'!$B$14:$B$16,'Maliyet Gir'!$C$14:$C$16),0)</f>
        <v>0</v>
      </c>
      <c r="V12" s="132">
        <f>Analiz!O11</f>
        <v>0</v>
      </c>
      <c r="W12" s="132">
        <f>Analiz!P11</f>
        <v>0</v>
      </c>
      <c r="X12" s="132">
        <f>IFERROR(LOOKUP(Z12,'Maliyet Gir'!$B$17:$B$19,'Maliyet Gir'!$C$17:$C$19),0)</f>
        <v>0</v>
      </c>
      <c r="Y12" s="132">
        <f>Analiz!Q11</f>
        <v>0</v>
      </c>
      <c r="Z12" s="132">
        <f>Analiz!R11</f>
        <v>0</v>
      </c>
      <c r="AA12" s="132">
        <f>IFERROR(LOOKUP(AC12,'Maliyet Gir'!$B$20:$B$22,'Maliyet Gir'!$C$20:$C$22),0)</f>
        <v>0</v>
      </c>
      <c r="AB12" s="132">
        <f>Analiz!S11</f>
        <v>0</v>
      </c>
      <c r="AC12" s="132">
        <f>Analiz!T11</f>
        <v>0</v>
      </c>
      <c r="AD12" s="132">
        <f>IFERROR(LOOKUP(AF12,'Maliyet Gir'!$B$23:$B$25,'Maliyet Gir'!$C$23:$C$25),0)</f>
        <v>0</v>
      </c>
      <c r="AE12" s="132">
        <f>Analiz!U11</f>
        <v>0</v>
      </c>
      <c r="AF12" s="132">
        <f>Analiz!V11</f>
        <v>0</v>
      </c>
      <c r="AG12" s="132">
        <f>'Maliyet Gir'!$C$26</f>
        <v>10</v>
      </c>
      <c r="AH12" s="132">
        <f>Analiz!W11</f>
        <v>0</v>
      </c>
      <c r="AI12" s="132">
        <f>Analiz!X11</f>
        <v>0</v>
      </c>
      <c r="AJ12" s="132">
        <f>'Maliyet Gir'!$C$27</f>
        <v>2</v>
      </c>
      <c r="AK12" s="132">
        <f>Analiz!Y11</f>
        <v>0</v>
      </c>
      <c r="AL12" s="132">
        <f>Analiz!Z11</f>
        <v>0</v>
      </c>
      <c r="AM12" s="132">
        <f>'Maliyet Gir'!$C$28</f>
        <v>5</v>
      </c>
      <c r="AN12" s="132">
        <f>Analiz!AA11</f>
        <v>0</v>
      </c>
      <c r="AO12" s="132">
        <f>Analiz!AB11</f>
        <v>0</v>
      </c>
      <c r="AP12" s="132">
        <f>'Maliyet Gir'!$C$29</f>
        <v>0</v>
      </c>
      <c r="AQ12" s="132">
        <f>Analiz!AC11</f>
        <v>0</v>
      </c>
      <c r="AR12" s="132">
        <f>Analiz!AD11</f>
        <v>0</v>
      </c>
      <c r="AS12" s="132">
        <f>IFERROR(LOOKUP(AU12,'Maliyet Gir'!$B$30:$B$32,'Maliyet Gir'!$C$30:$C$32),0)</f>
        <v>0</v>
      </c>
      <c r="AT12" s="132">
        <f>Analiz!AE11</f>
        <v>0</v>
      </c>
      <c r="AU12" s="132">
        <f>Analiz!AF11</f>
        <v>0</v>
      </c>
      <c r="AV12" s="132">
        <f>IFERROR(LOOKUP(AX12,'Maliyet Gir'!$B$30:$B$32,'Maliyet Gir'!$C$30:$C$32),0)</f>
        <v>0</v>
      </c>
      <c r="AW12" s="132">
        <f>Analiz!AG11</f>
        <v>0</v>
      </c>
      <c r="AX12" s="132">
        <f>Analiz!AH11</f>
        <v>0</v>
      </c>
      <c r="AY12" s="132">
        <f>IFERROR(LOOKUP(BA12,'Maliyet Gir'!$B$33:$B$34,'Maliyet Gir'!$C$33:$C$34),0)</f>
        <v>0</v>
      </c>
      <c r="AZ12" s="132">
        <f>Analiz!AI11</f>
        <v>0</v>
      </c>
      <c r="BA12" s="132">
        <f>Analiz!AJ11</f>
        <v>0</v>
      </c>
      <c r="BB12" s="131">
        <f t="shared" si="0"/>
        <v>0</v>
      </c>
    </row>
    <row r="13" spans="2:54" ht="17.25" customHeight="1" x14ac:dyDescent="0.25">
      <c r="B13" s="132" t="s">
        <v>8</v>
      </c>
      <c r="C13" s="132">
        <f>IFERROR(LOOKUP(E13,'Maliyet Gir'!$B$2:$B$4,'Maliyet Gir'!$C$2:$C$4),0)</f>
        <v>0</v>
      </c>
      <c r="D13" s="132">
        <f>Analiz!C12</f>
        <v>0</v>
      </c>
      <c r="E13" s="132">
        <f>Analiz!D12</f>
        <v>0</v>
      </c>
      <c r="F13" s="132">
        <f>IFERROR(LOOKUP(H13,'Maliyet Gir'!$B$2:$B$4,'Maliyet Gir'!$C$2:$C$4),0)</f>
        <v>0</v>
      </c>
      <c r="G13" s="132">
        <f>Analiz!E12</f>
        <v>0</v>
      </c>
      <c r="H13" s="132">
        <f>Analiz!F12</f>
        <v>0</v>
      </c>
      <c r="I13" s="132">
        <f>IFERROR(LOOKUP(K13,'Maliyet Gir'!$B$5:$B$7,'Maliyet Gir'!$C$5:$C$7),0)</f>
        <v>0</v>
      </c>
      <c r="J13" s="132">
        <f>Analiz!G12</f>
        <v>0</v>
      </c>
      <c r="K13" s="132">
        <f>Analiz!H12</f>
        <v>0</v>
      </c>
      <c r="L13" s="132">
        <f>IFERROR(LOOKUP(N13,'Maliyet Gir'!$B$5:$B$7,'Maliyet Gir'!$C$5:$C$7),0)</f>
        <v>0</v>
      </c>
      <c r="M13" s="132">
        <f>Analiz!I12</f>
        <v>0</v>
      </c>
      <c r="N13" s="132">
        <f>Analiz!J12</f>
        <v>0</v>
      </c>
      <c r="O13" s="132">
        <f>IFERROR(LOOKUP(Q13,'Maliyet Gir'!$B$8:$B$10,'Maliyet Gir'!$C$8:$C$10),0)</f>
        <v>0</v>
      </c>
      <c r="P13" s="132">
        <f>Analiz!K12</f>
        <v>0</v>
      </c>
      <c r="Q13" s="132">
        <f>Analiz!L12</f>
        <v>0</v>
      </c>
      <c r="R13" s="132">
        <f>IFERROR(LOOKUP(T13,'Maliyet Gir'!$B$11:$B$13,'Maliyet Gir'!$C$11:$C$13),0)</f>
        <v>0</v>
      </c>
      <c r="S13" s="132">
        <f>Analiz!M12</f>
        <v>0</v>
      </c>
      <c r="T13" s="132">
        <f>Analiz!N12</f>
        <v>0</v>
      </c>
      <c r="U13" s="132">
        <f>IFERROR(LOOKUP(W13,'Maliyet Gir'!$B$14:$B$16,'Maliyet Gir'!$C$14:$C$16),0)</f>
        <v>0</v>
      </c>
      <c r="V13" s="132">
        <f>Analiz!O12</f>
        <v>0</v>
      </c>
      <c r="W13" s="132">
        <f>Analiz!P12</f>
        <v>0</v>
      </c>
      <c r="X13" s="132">
        <f>IFERROR(LOOKUP(Z13,'Maliyet Gir'!$B$17:$B$19,'Maliyet Gir'!$C$17:$C$19),0)</f>
        <v>0</v>
      </c>
      <c r="Y13" s="132">
        <f>Analiz!Q12</f>
        <v>0</v>
      </c>
      <c r="Z13" s="132">
        <f>Analiz!R12</f>
        <v>0</v>
      </c>
      <c r="AA13" s="132">
        <f>IFERROR(LOOKUP(AC13,'Maliyet Gir'!$B$20:$B$22,'Maliyet Gir'!$C$20:$C$22),0)</f>
        <v>0</v>
      </c>
      <c r="AB13" s="132">
        <f>Analiz!S12</f>
        <v>0</v>
      </c>
      <c r="AC13" s="132">
        <f>Analiz!T12</f>
        <v>0</v>
      </c>
      <c r="AD13" s="132">
        <f>IFERROR(LOOKUP(AF13,'Maliyet Gir'!$B$23:$B$25,'Maliyet Gir'!$C$23:$C$25),0)</f>
        <v>0</v>
      </c>
      <c r="AE13" s="132">
        <f>Analiz!U12</f>
        <v>0</v>
      </c>
      <c r="AF13" s="132">
        <f>Analiz!V12</f>
        <v>0</v>
      </c>
      <c r="AG13" s="132">
        <f>'Maliyet Gir'!$C$26</f>
        <v>10</v>
      </c>
      <c r="AH13" s="132">
        <f>Analiz!W12</f>
        <v>0</v>
      </c>
      <c r="AI13" s="132">
        <f>Analiz!X12</f>
        <v>0</v>
      </c>
      <c r="AJ13" s="132">
        <f>'Maliyet Gir'!$C$27</f>
        <v>2</v>
      </c>
      <c r="AK13" s="132">
        <f>Analiz!Y12</f>
        <v>0</v>
      </c>
      <c r="AL13" s="132">
        <f>Analiz!Z12</f>
        <v>0</v>
      </c>
      <c r="AM13" s="132">
        <f>'Maliyet Gir'!$C$28</f>
        <v>5</v>
      </c>
      <c r="AN13" s="132">
        <f>Analiz!AA12</f>
        <v>0</v>
      </c>
      <c r="AO13" s="132">
        <f>Analiz!AB12</f>
        <v>0</v>
      </c>
      <c r="AP13" s="132">
        <f>'Maliyet Gir'!$C$29</f>
        <v>0</v>
      </c>
      <c r="AQ13" s="132">
        <f>Analiz!AC12</f>
        <v>0</v>
      </c>
      <c r="AR13" s="132">
        <f>Analiz!AD12</f>
        <v>0</v>
      </c>
      <c r="AS13" s="132">
        <f>IFERROR(LOOKUP(AU13,'Maliyet Gir'!$B$30:$B$32,'Maliyet Gir'!$C$30:$C$32),0)</f>
        <v>0</v>
      </c>
      <c r="AT13" s="132">
        <f>Analiz!AE12</f>
        <v>0</v>
      </c>
      <c r="AU13" s="132">
        <f>Analiz!AF12</f>
        <v>0</v>
      </c>
      <c r="AV13" s="132">
        <f>IFERROR(LOOKUP(AX13,'Maliyet Gir'!$B$30:$B$32,'Maliyet Gir'!$C$30:$C$32),0)</f>
        <v>0</v>
      </c>
      <c r="AW13" s="132">
        <f>Analiz!AG12</f>
        <v>0</v>
      </c>
      <c r="AX13" s="132">
        <f>Analiz!AH12</f>
        <v>0</v>
      </c>
      <c r="AY13" s="132">
        <f>IFERROR(LOOKUP(BA13,'Maliyet Gir'!$B$33:$B$34,'Maliyet Gir'!$C$33:$C$34),0)</f>
        <v>0</v>
      </c>
      <c r="AZ13" s="132">
        <f>Analiz!AI12</f>
        <v>0</v>
      </c>
      <c r="BA13" s="132">
        <f>Analiz!AJ12</f>
        <v>0</v>
      </c>
      <c r="BB13" s="131">
        <f t="shared" si="0"/>
        <v>0</v>
      </c>
    </row>
    <row r="14" spans="2:54" ht="17.25" customHeight="1" x14ac:dyDescent="0.25">
      <c r="B14" s="132" t="s">
        <v>9</v>
      </c>
      <c r="C14" s="132">
        <f>IFERROR(LOOKUP(E14,'Maliyet Gir'!$B$2:$B$4,'Maliyet Gir'!$C$2:$C$4),0)</f>
        <v>0</v>
      </c>
      <c r="D14" s="132">
        <f>Analiz!C13</f>
        <v>0</v>
      </c>
      <c r="E14" s="132">
        <f>Analiz!D13</f>
        <v>0</v>
      </c>
      <c r="F14" s="132">
        <f>IFERROR(LOOKUP(H14,'Maliyet Gir'!$B$2:$B$4,'Maliyet Gir'!$C$2:$C$4),0)</f>
        <v>0</v>
      </c>
      <c r="G14" s="132">
        <f>Analiz!E13</f>
        <v>0</v>
      </c>
      <c r="H14" s="132">
        <f>Analiz!F13</f>
        <v>0</v>
      </c>
      <c r="I14" s="132">
        <f>IFERROR(LOOKUP(K14,'Maliyet Gir'!$B$5:$B$7,'Maliyet Gir'!$C$5:$C$7),0)</f>
        <v>0</v>
      </c>
      <c r="J14" s="132">
        <f>Analiz!G13</f>
        <v>0</v>
      </c>
      <c r="K14" s="132">
        <f>Analiz!H13</f>
        <v>0</v>
      </c>
      <c r="L14" s="132">
        <f>IFERROR(LOOKUP(N14,'Maliyet Gir'!$B$5:$B$7,'Maliyet Gir'!$C$5:$C$7),0)</f>
        <v>0</v>
      </c>
      <c r="M14" s="132">
        <f>Analiz!I13</f>
        <v>0</v>
      </c>
      <c r="N14" s="132">
        <f>Analiz!J13</f>
        <v>0</v>
      </c>
      <c r="O14" s="132">
        <f>IFERROR(LOOKUP(Q14,'Maliyet Gir'!$B$8:$B$10,'Maliyet Gir'!$C$8:$C$10),0)</f>
        <v>0</v>
      </c>
      <c r="P14" s="132">
        <f>Analiz!K13</f>
        <v>0</v>
      </c>
      <c r="Q14" s="132">
        <f>Analiz!L13</f>
        <v>0</v>
      </c>
      <c r="R14" s="132">
        <f>IFERROR(LOOKUP(T14,'Maliyet Gir'!$B$11:$B$13,'Maliyet Gir'!$C$11:$C$13),0)</f>
        <v>0</v>
      </c>
      <c r="S14" s="132">
        <f>Analiz!M13</f>
        <v>0</v>
      </c>
      <c r="T14" s="132">
        <f>Analiz!N13</f>
        <v>0</v>
      </c>
      <c r="U14" s="132">
        <f>IFERROR(LOOKUP(W14,'Maliyet Gir'!$B$14:$B$16,'Maliyet Gir'!$C$14:$C$16),0)</f>
        <v>0</v>
      </c>
      <c r="V14" s="132">
        <f>Analiz!O13</f>
        <v>0</v>
      </c>
      <c r="W14" s="132">
        <f>Analiz!P13</f>
        <v>0</v>
      </c>
      <c r="X14" s="132">
        <f>IFERROR(LOOKUP(Z14,'Maliyet Gir'!$B$17:$B$19,'Maliyet Gir'!$C$17:$C$19),0)</f>
        <v>0</v>
      </c>
      <c r="Y14" s="132">
        <f>Analiz!Q13</f>
        <v>0</v>
      </c>
      <c r="Z14" s="132">
        <f>Analiz!R13</f>
        <v>0</v>
      </c>
      <c r="AA14" s="132">
        <f>IFERROR(LOOKUP(AC14,'Maliyet Gir'!$B$20:$B$22,'Maliyet Gir'!$C$20:$C$22),0)</f>
        <v>0</v>
      </c>
      <c r="AB14" s="132">
        <f>Analiz!S13</f>
        <v>0</v>
      </c>
      <c r="AC14" s="132">
        <f>Analiz!T13</f>
        <v>0</v>
      </c>
      <c r="AD14" s="132">
        <f>IFERROR(LOOKUP(AF14,'Maliyet Gir'!$B$23:$B$25,'Maliyet Gir'!$C$23:$C$25),0)</f>
        <v>0</v>
      </c>
      <c r="AE14" s="132">
        <f>Analiz!U13</f>
        <v>0</v>
      </c>
      <c r="AF14" s="132">
        <f>Analiz!V13</f>
        <v>0</v>
      </c>
      <c r="AG14" s="132">
        <f>'Maliyet Gir'!$C$26</f>
        <v>10</v>
      </c>
      <c r="AH14" s="132">
        <f>Analiz!W13</f>
        <v>0</v>
      </c>
      <c r="AI14" s="132">
        <f>Analiz!X13</f>
        <v>0</v>
      </c>
      <c r="AJ14" s="132">
        <f>'Maliyet Gir'!$C$27</f>
        <v>2</v>
      </c>
      <c r="AK14" s="132">
        <f>Analiz!Y13</f>
        <v>0</v>
      </c>
      <c r="AL14" s="132">
        <f>Analiz!Z13</f>
        <v>0</v>
      </c>
      <c r="AM14" s="132">
        <f>'Maliyet Gir'!$C$28</f>
        <v>5</v>
      </c>
      <c r="AN14" s="132">
        <f>Analiz!AA13</f>
        <v>0</v>
      </c>
      <c r="AO14" s="132">
        <f>Analiz!AB13</f>
        <v>0</v>
      </c>
      <c r="AP14" s="132">
        <f>'Maliyet Gir'!$C$29</f>
        <v>0</v>
      </c>
      <c r="AQ14" s="132">
        <f>Analiz!AC13</f>
        <v>0</v>
      </c>
      <c r="AR14" s="132">
        <f>Analiz!AD13</f>
        <v>0</v>
      </c>
      <c r="AS14" s="132">
        <f>IFERROR(LOOKUP(AU14,'Maliyet Gir'!$B$30:$B$32,'Maliyet Gir'!$C$30:$C$32),0)</f>
        <v>0</v>
      </c>
      <c r="AT14" s="132">
        <f>Analiz!AE13</f>
        <v>0</v>
      </c>
      <c r="AU14" s="132">
        <f>Analiz!AF13</f>
        <v>0</v>
      </c>
      <c r="AV14" s="132">
        <f>IFERROR(LOOKUP(AX14,'Maliyet Gir'!$B$30:$B$32,'Maliyet Gir'!$C$30:$C$32),0)</f>
        <v>0</v>
      </c>
      <c r="AW14" s="132">
        <f>Analiz!AG13</f>
        <v>0</v>
      </c>
      <c r="AX14" s="132">
        <f>Analiz!AH13</f>
        <v>0</v>
      </c>
      <c r="AY14" s="132">
        <f>IFERROR(LOOKUP(BA14,'Maliyet Gir'!$B$33:$B$34,'Maliyet Gir'!$C$33:$C$34),0)</f>
        <v>0</v>
      </c>
      <c r="AZ14" s="132">
        <f>Analiz!AI13</f>
        <v>0</v>
      </c>
      <c r="BA14" s="132">
        <f>Analiz!AJ13</f>
        <v>0</v>
      </c>
      <c r="BB14" s="131">
        <f t="shared" si="0"/>
        <v>0</v>
      </c>
    </row>
    <row r="17" spans="2:52" x14ac:dyDescent="0.25">
      <c r="B17" s="132" t="s">
        <v>0</v>
      </c>
      <c r="D17" s="131" t="str">
        <f>D5&amp;"-"&amp;E5</f>
        <v>200-A</v>
      </c>
      <c r="G17" s="131" t="str">
        <f>G5&amp;"-"&amp;H5</f>
        <v>0-0</v>
      </c>
      <c r="J17" s="131" t="str">
        <f>J5&amp;"-"&amp;K5</f>
        <v>100-CÜRUF A</v>
      </c>
      <c r="M17" s="131" t="str">
        <f>M5&amp;"-"&amp;N5</f>
        <v>0-0</v>
      </c>
      <c r="P17" s="131" t="str">
        <f>P5&amp;"-"&amp;Q5</f>
        <v>500-A</v>
      </c>
      <c r="S17" s="131" t="str">
        <f>S5&amp;"-"&amp;T5</f>
        <v>500-A</v>
      </c>
      <c r="V17" s="131" t="str">
        <f>V5&amp;"-"&amp;W5</f>
        <v>0-0</v>
      </c>
      <c r="Y17" s="131" t="str">
        <f>Y5&amp;"-"&amp;Z5</f>
        <v>450-C</v>
      </c>
      <c r="AB17" s="131" t="str">
        <f>AB5&amp;"-"&amp;AC5</f>
        <v>450-B</v>
      </c>
      <c r="AE17" s="131" t="str">
        <f>AE5&amp;"-"&amp;AF5</f>
        <v>0-0</v>
      </c>
      <c r="AH17" s="131" t="str">
        <f>AH5&amp;"-"&amp;AI5</f>
        <v>0-0</v>
      </c>
      <c r="AK17" s="131" t="str">
        <f>AK5&amp;"-"&amp;AL5</f>
        <v>0-0</v>
      </c>
      <c r="AN17" s="131" t="str">
        <f>AN5&amp;"-"&amp;AO5</f>
        <v>160-A</v>
      </c>
      <c r="AQ17" s="131" t="str">
        <f>AQ5&amp;"-"&amp;AR5</f>
        <v>0-0</v>
      </c>
      <c r="AT17" s="131" t="str">
        <f>AT5&amp;"-"&amp;AU5</f>
        <v>5-A</v>
      </c>
      <c r="AW17" s="131" t="str">
        <f>AW5&amp;"-"&amp;AX5</f>
        <v>0-0</v>
      </c>
      <c r="AZ17" s="131" t="str">
        <f>AZ5&amp;"-"&amp;BA5</f>
        <v>0-0</v>
      </c>
    </row>
    <row r="18" spans="2:52" x14ac:dyDescent="0.25">
      <c r="B18" s="132" t="s">
        <v>1</v>
      </c>
      <c r="D18" s="131" t="str">
        <f t="shared" ref="D18:D26" si="1">D6&amp;"-"&amp;E6</f>
        <v>210-A</v>
      </c>
      <c r="G18" s="131" t="str">
        <f t="shared" ref="G18:G26" si="2">G6&amp;"-"&amp;H6</f>
        <v>0-0</v>
      </c>
      <c r="J18" s="131" t="str">
        <f t="shared" ref="J18:J26" si="3">J6&amp;"-"&amp;K6</f>
        <v>90-CÜRUF B</v>
      </c>
      <c r="M18" s="131" t="str">
        <f t="shared" ref="M18:M26" si="4">M6&amp;"-"&amp;N6</f>
        <v>0-0</v>
      </c>
      <c r="P18" s="131" t="str">
        <f t="shared" ref="P18:P26" si="5">P6&amp;"-"&amp;Q6</f>
        <v>500-A</v>
      </c>
      <c r="S18" s="131" t="str">
        <f t="shared" ref="S18:S26" si="6">S6&amp;"-"&amp;T6</f>
        <v>500-A</v>
      </c>
      <c r="V18" s="131" t="str">
        <f t="shared" ref="V18:V26" si="7">V6&amp;"-"&amp;W6</f>
        <v>0-0</v>
      </c>
      <c r="Y18" s="131" t="str">
        <f t="shared" ref="Y18:Y26" si="8">Y6&amp;"-"&amp;Z6</f>
        <v>450-C</v>
      </c>
      <c r="AB18" s="131" t="str">
        <f t="shared" ref="AB18:AB26" si="9">AB6&amp;"-"&amp;AC6</f>
        <v>450-B</v>
      </c>
      <c r="AE18" s="131" t="str">
        <f t="shared" ref="AE18:AE26" si="10">AE6&amp;"-"&amp;AF6</f>
        <v>0-0</v>
      </c>
      <c r="AH18" s="131" t="str">
        <f t="shared" ref="AH18:AH26" si="11">AH6&amp;"-"&amp;AI6</f>
        <v>0-0</v>
      </c>
      <c r="AK18" s="131" t="str">
        <f t="shared" ref="AK18:AK26" si="12">AK6&amp;"-"&amp;AL6</f>
        <v>0-0</v>
      </c>
      <c r="AN18" s="131" t="str">
        <f t="shared" ref="AN18:AN26" si="13">AN6&amp;"-"&amp;AO6</f>
        <v>160-A</v>
      </c>
      <c r="AQ18" s="131" t="str">
        <f t="shared" ref="AQ18:AQ26" si="14">AQ6&amp;"-"&amp;AR6</f>
        <v>0-0</v>
      </c>
      <c r="AT18" s="131" t="str">
        <f t="shared" ref="AT18:AT26" si="15">AT6&amp;"-"&amp;AU6</f>
        <v>5-A</v>
      </c>
      <c r="AW18" s="131" t="str">
        <f t="shared" ref="AW18:AW26" si="16">AW6&amp;"-"&amp;AX6</f>
        <v>0-0</v>
      </c>
      <c r="AZ18" s="131" t="str">
        <f t="shared" ref="AZ18:AZ26" si="17">AZ6&amp;"-"&amp;BA6</f>
        <v>0-0</v>
      </c>
    </row>
    <row r="19" spans="2:52" x14ac:dyDescent="0.25">
      <c r="B19" s="132" t="s">
        <v>2</v>
      </c>
      <c r="D19" s="131" t="str">
        <f t="shared" si="1"/>
        <v>265-B</v>
      </c>
      <c r="G19" s="131" t="str">
        <f t="shared" si="2"/>
        <v>0-0</v>
      </c>
      <c r="J19" s="131" t="str">
        <f t="shared" si="3"/>
        <v>70-KÜL</v>
      </c>
      <c r="M19" s="131" t="str">
        <f t="shared" si="4"/>
        <v>0-0</v>
      </c>
      <c r="P19" s="131" t="str">
        <f t="shared" si="5"/>
        <v>500-B</v>
      </c>
      <c r="S19" s="131" t="str">
        <f t="shared" si="6"/>
        <v>500-A</v>
      </c>
      <c r="V19" s="131" t="str">
        <f t="shared" si="7"/>
        <v>0-0</v>
      </c>
      <c r="Y19" s="131" t="str">
        <f t="shared" si="8"/>
        <v>440-C</v>
      </c>
      <c r="AB19" s="131" t="str">
        <f t="shared" si="9"/>
        <v>430-B</v>
      </c>
      <c r="AE19" s="131" t="str">
        <f t="shared" si="10"/>
        <v>0-0</v>
      </c>
      <c r="AH19" s="131" t="str">
        <f t="shared" si="11"/>
        <v>0-0</v>
      </c>
      <c r="AK19" s="131" t="str">
        <f t="shared" si="12"/>
        <v>0-0</v>
      </c>
      <c r="AN19" s="131" t="str">
        <f t="shared" si="13"/>
        <v>160-A</v>
      </c>
      <c r="AQ19" s="131" t="str">
        <f t="shared" si="14"/>
        <v>0-0</v>
      </c>
      <c r="AT19" s="131" t="str">
        <f t="shared" si="15"/>
        <v>5-A</v>
      </c>
      <c r="AW19" s="131" t="str">
        <f t="shared" si="16"/>
        <v>0-0</v>
      </c>
      <c r="AZ19" s="131" t="str">
        <f t="shared" si="17"/>
        <v>0-0</v>
      </c>
    </row>
    <row r="20" spans="2:52" x14ac:dyDescent="0.25">
      <c r="B20" s="132" t="s">
        <v>3</v>
      </c>
      <c r="D20" s="131" t="str">
        <f t="shared" si="1"/>
        <v>300-A</v>
      </c>
      <c r="G20" s="131" t="str">
        <f t="shared" si="2"/>
        <v>0-0</v>
      </c>
      <c r="J20" s="131" t="str">
        <f t="shared" si="3"/>
        <v>0-0</v>
      </c>
      <c r="M20" s="131" t="str">
        <f t="shared" si="4"/>
        <v>0-0</v>
      </c>
      <c r="P20" s="131" t="str">
        <f t="shared" si="5"/>
        <v>500-A</v>
      </c>
      <c r="S20" s="131" t="str">
        <f t="shared" si="6"/>
        <v>500-A</v>
      </c>
      <c r="V20" s="131" t="str">
        <f t="shared" si="7"/>
        <v>0-0</v>
      </c>
      <c r="Y20" s="131" t="str">
        <f t="shared" si="8"/>
        <v>450-C</v>
      </c>
      <c r="AB20" s="131" t="str">
        <f t="shared" si="9"/>
        <v>450-B</v>
      </c>
      <c r="AE20" s="131" t="str">
        <f t="shared" si="10"/>
        <v>0-0</v>
      </c>
      <c r="AH20" s="131" t="str">
        <f t="shared" si="11"/>
        <v>0-0</v>
      </c>
      <c r="AK20" s="131" t="str">
        <f t="shared" si="12"/>
        <v>0-0</v>
      </c>
      <c r="AN20" s="131" t="str">
        <f t="shared" si="13"/>
        <v>160-A</v>
      </c>
      <c r="AQ20" s="131" t="str">
        <f t="shared" si="14"/>
        <v>0-0</v>
      </c>
      <c r="AT20" s="131" t="str">
        <f t="shared" si="15"/>
        <v>5-A</v>
      </c>
      <c r="AW20" s="131" t="str">
        <f t="shared" si="16"/>
        <v>0-0</v>
      </c>
      <c r="AZ20" s="131" t="str">
        <f t="shared" si="17"/>
        <v>0-0</v>
      </c>
    </row>
    <row r="21" spans="2:52" x14ac:dyDescent="0.25">
      <c r="B21" s="132" t="s">
        <v>4</v>
      </c>
      <c r="D21" s="131" t="str">
        <f t="shared" si="1"/>
        <v>0-0</v>
      </c>
      <c r="G21" s="131" t="str">
        <f t="shared" si="2"/>
        <v>0-0</v>
      </c>
      <c r="J21" s="131" t="str">
        <f t="shared" si="3"/>
        <v>0-0</v>
      </c>
      <c r="M21" s="131" t="str">
        <f t="shared" si="4"/>
        <v>0-0</v>
      </c>
      <c r="P21" s="131" t="str">
        <f t="shared" si="5"/>
        <v>0-0</v>
      </c>
      <c r="S21" s="131" t="str">
        <f t="shared" si="6"/>
        <v>0-0</v>
      </c>
      <c r="V21" s="131" t="str">
        <f t="shared" si="7"/>
        <v>0-0</v>
      </c>
      <c r="Y21" s="131" t="str">
        <f t="shared" si="8"/>
        <v>0-0</v>
      </c>
      <c r="AB21" s="131" t="str">
        <f t="shared" si="9"/>
        <v>0-0</v>
      </c>
      <c r="AE21" s="131" t="str">
        <f t="shared" si="10"/>
        <v>0-0</v>
      </c>
      <c r="AH21" s="131" t="str">
        <f t="shared" si="11"/>
        <v>0-0</v>
      </c>
      <c r="AK21" s="131" t="str">
        <f t="shared" si="12"/>
        <v>0-0</v>
      </c>
      <c r="AN21" s="131" t="str">
        <f t="shared" si="13"/>
        <v>0-0</v>
      </c>
      <c r="AQ21" s="131" t="str">
        <f t="shared" si="14"/>
        <v>0-0</v>
      </c>
      <c r="AT21" s="131" t="str">
        <f t="shared" si="15"/>
        <v>0-0</v>
      </c>
      <c r="AW21" s="131" t="str">
        <f t="shared" si="16"/>
        <v>0-0</v>
      </c>
      <c r="AZ21" s="131" t="str">
        <f t="shared" si="17"/>
        <v>0-0</v>
      </c>
    </row>
    <row r="22" spans="2:52" x14ac:dyDescent="0.25">
      <c r="B22" s="132" t="s">
        <v>5</v>
      </c>
      <c r="D22" s="131" t="str">
        <f t="shared" si="1"/>
        <v>0-0</v>
      </c>
      <c r="G22" s="131" t="str">
        <f t="shared" si="2"/>
        <v>0-0</v>
      </c>
      <c r="J22" s="131" t="str">
        <f t="shared" si="3"/>
        <v>0-0</v>
      </c>
      <c r="M22" s="131" t="str">
        <f t="shared" si="4"/>
        <v>0-0</v>
      </c>
      <c r="P22" s="131" t="str">
        <f t="shared" si="5"/>
        <v>0-0</v>
      </c>
      <c r="S22" s="131" t="str">
        <f t="shared" si="6"/>
        <v>0-0</v>
      </c>
      <c r="V22" s="131" t="str">
        <f t="shared" si="7"/>
        <v>0-0</v>
      </c>
      <c r="Y22" s="131" t="str">
        <f t="shared" si="8"/>
        <v>0-0</v>
      </c>
      <c r="AB22" s="131" t="str">
        <f t="shared" si="9"/>
        <v>0-0</v>
      </c>
      <c r="AE22" s="131" t="str">
        <f t="shared" si="10"/>
        <v>0-0</v>
      </c>
      <c r="AH22" s="131" t="str">
        <f t="shared" si="11"/>
        <v>0-0</v>
      </c>
      <c r="AK22" s="131" t="str">
        <f t="shared" si="12"/>
        <v>0-0</v>
      </c>
      <c r="AN22" s="131" t="str">
        <f t="shared" si="13"/>
        <v>0-0</v>
      </c>
      <c r="AQ22" s="131" t="str">
        <f t="shared" si="14"/>
        <v>0-0</v>
      </c>
      <c r="AT22" s="131" t="str">
        <f t="shared" si="15"/>
        <v>0-0</v>
      </c>
      <c r="AW22" s="131" t="str">
        <f t="shared" si="16"/>
        <v>0-0</v>
      </c>
      <c r="AZ22" s="131" t="str">
        <f t="shared" si="17"/>
        <v>0-0</v>
      </c>
    </row>
    <row r="23" spans="2:52" x14ac:dyDescent="0.25">
      <c r="B23" s="132" t="s">
        <v>6</v>
      </c>
      <c r="D23" s="131" t="str">
        <f t="shared" si="1"/>
        <v>0-0</v>
      </c>
      <c r="G23" s="131" t="str">
        <f t="shared" si="2"/>
        <v>0-0</v>
      </c>
      <c r="J23" s="131" t="str">
        <f t="shared" si="3"/>
        <v>0-0</v>
      </c>
      <c r="M23" s="131" t="str">
        <f t="shared" si="4"/>
        <v>0-0</v>
      </c>
      <c r="P23" s="131" t="str">
        <f t="shared" si="5"/>
        <v>0-0</v>
      </c>
      <c r="S23" s="131" t="str">
        <f t="shared" si="6"/>
        <v>0-0</v>
      </c>
      <c r="V23" s="131" t="str">
        <f t="shared" si="7"/>
        <v>0-0</v>
      </c>
      <c r="Y23" s="131" t="str">
        <f t="shared" si="8"/>
        <v>0-0</v>
      </c>
      <c r="AB23" s="131" t="str">
        <f t="shared" si="9"/>
        <v>0-0</v>
      </c>
      <c r="AE23" s="131" t="str">
        <f t="shared" si="10"/>
        <v>0-0</v>
      </c>
      <c r="AH23" s="131" t="str">
        <f t="shared" si="11"/>
        <v>0-0</v>
      </c>
      <c r="AK23" s="131" t="str">
        <f t="shared" si="12"/>
        <v>0-0</v>
      </c>
      <c r="AN23" s="131" t="str">
        <f t="shared" si="13"/>
        <v>0-0</v>
      </c>
      <c r="AQ23" s="131" t="str">
        <f t="shared" si="14"/>
        <v>0-0</v>
      </c>
      <c r="AT23" s="131" t="str">
        <f t="shared" si="15"/>
        <v>0-0</v>
      </c>
      <c r="AW23" s="131" t="str">
        <f t="shared" si="16"/>
        <v>0-0</v>
      </c>
      <c r="AZ23" s="131" t="str">
        <f t="shared" si="17"/>
        <v>0-0</v>
      </c>
    </row>
    <row r="24" spans="2:52" x14ac:dyDescent="0.25">
      <c r="B24" s="132" t="s">
        <v>7</v>
      </c>
      <c r="D24" s="131" t="str">
        <f t="shared" si="1"/>
        <v>0-0</v>
      </c>
      <c r="G24" s="131" t="str">
        <f t="shared" si="2"/>
        <v>0-0</v>
      </c>
      <c r="J24" s="131" t="str">
        <f t="shared" si="3"/>
        <v>0-0</v>
      </c>
      <c r="M24" s="131" t="str">
        <f t="shared" si="4"/>
        <v>0-0</v>
      </c>
      <c r="P24" s="131" t="str">
        <f t="shared" si="5"/>
        <v>0-0</v>
      </c>
      <c r="S24" s="131" t="str">
        <f t="shared" si="6"/>
        <v>0-0</v>
      </c>
      <c r="V24" s="131" t="str">
        <f t="shared" si="7"/>
        <v>0-0</v>
      </c>
      <c r="Y24" s="131" t="str">
        <f t="shared" si="8"/>
        <v>0-0</v>
      </c>
      <c r="AB24" s="131" t="str">
        <f t="shared" si="9"/>
        <v>0-0</v>
      </c>
      <c r="AE24" s="131" t="str">
        <f t="shared" si="10"/>
        <v>0-0</v>
      </c>
      <c r="AH24" s="131" t="str">
        <f t="shared" si="11"/>
        <v>0-0</v>
      </c>
      <c r="AK24" s="131" t="str">
        <f t="shared" si="12"/>
        <v>0-0</v>
      </c>
      <c r="AN24" s="131" t="str">
        <f t="shared" si="13"/>
        <v>0-0</v>
      </c>
      <c r="AQ24" s="131" t="str">
        <f t="shared" si="14"/>
        <v>0-0</v>
      </c>
      <c r="AT24" s="131" t="str">
        <f t="shared" si="15"/>
        <v>0-0</v>
      </c>
      <c r="AW24" s="131" t="str">
        <f t="shared" si="16"/>
        <v>0-0</v>
      </c>
      <c r="AZ24" s="131" t="str">
        <f t="shared" si="17"/>
        <v>0-0</v>
      </c>
    </row>
    <row r="25" spans="2:52" x14ac:dyDescent="0.25">
      <c r="B25" s="132" t="s">
        <v>8</v>
      </c>
      <c r="D25" s="131" t="str">
        <f t="shared" si="1"/>
        <v>0-0</v>
      </c>
      <c r="G25" s="131" t="str">
        <f t="shared" si="2"/>
        <v>0-0</v>
      </c>
      <c r="J25" s="131" t="str">
        <f t="shared" si="3"/>
        <v>0-0</v>
      </c>
      <c r="M25" s="131" t="str">
        <f t="shared" si="4"/>
        <v>0-0</v>
      </c>
      <c r="P25" s="131" t="str">
        <f t="shared" si="5"/>
        <v>0-0</v>
      </c>
      <c r="S25" s="131" t="str">
        <f t="shared" si="6"/>
        <v>0-0</v>
      </c>
      <c r="V25" s="131" t="str">
        <f t="shared" si="7"/>
        <v>0-0</v>
      </c>
      <c r="Y25" s="131" t="str">
        <f t="shared" si="8"/>
        <v>0-0</v>
      </c>
      <c r="AB25" s="131" t="str">
        <f t="shared" si="9"/>
        <v>0-0</v>
      </c>
      <c r="AE25" s="131" t="str">
        <f t="shared" si="10"/>
        <v>0-0</v>
      </c>
      <c r="AH25" s="131" t="str">
        <f t="shared" si="11"/>
        <v>0-0</v>
      </c>
      <c r="AK25" s="131" t="str">
        <f t="shared" si="12"/>
        <v>0-0</v>
      </c>
      <c r="AN25" s="131" t="str">
        <f t="shared" si="13"/>
        <v>0-0</v>
      </c>
      <c r="AQ25" s="131" t="str">
        <f t="shared" si="14"/>
        <v>0-0</v>
      </c>
      <c r="AT25" s="131" t="str">
        <f t="shared" si="15"/>
        <v>0-0</v>
      </c>
      <c r="AW25" s="131" t="str">
        <f t="shared" si="16"/>
        <v>0-0</v>
      </c>
      <c r="AZ25" s="131" t="str">
        <f t="shared" si="17"/>
        <v>0-0</v>
      </c>
    </row>
    <row r="26" spans="2:52" x14ac:dyDescent="0.25">
      <c r="B26" s="132" t="s">
        <v>9</v>
      </c>
      <c r="D26" s="131" t="str">
        <f t="shared" si="1"/>
        <v>0-0</v>
      </c>
      <c r="G26" s="131" t="str">
        <f t="shared" si="2"/>
        <v>0-0</v>
      </c>
      <c r="J26" s="131" t="str">
        <f t="shared" si="3"/>
        <v>0-0</v>
      </c>
      <c r="M26" s="131" t="str">
        <f t="shared" si="4"/>
        <v>0-0</v>
      </c>
      <c r="P26" s="131" t="str">
        <f t="shared" si="5"/>
        <v>0-0</v>
      </c>
      <c r="S26" s="131" t="str">
        <f t="shared" si="6"/>
        <v>0-0</v>
      </c>
      <c r="V26" s="131" t="str">
        <f t="shared" si="7"/>
        <v>0-0</v>
      </c>
      <c r="Y26" s="131" t="str">
        <f t="shared" si="8"/>
        <v>0-0</v>
      </c>
      <c r="AB26" s="131" t="str">
        <f t="shared" si="9"/>
        <v>0-0</v>
      </c>
      <c r="AE26" s="131" t="str">
        <f t="shared" si="10"/>
        <v>0-0</v>
      </c>
      <c r="AH26" s="131" t="str">
        <f t="shared" si="11"/>
        <v>0-0</v>
      </c>
      <c r="AK26" s="131" t="str">
        <f t="shared" si="12"/>
        <v>0-0</v>
      </c>
      <c r="AN26" s="131" t="str">
        <f t="shared" si="13"/>
        <v>0-0</v>
      </c>
      <c r="AQ26" s="131" t="str">
        <f t="shared" si="14"/>
        <v>0-0</v>
      </c>
      <c r="AT26" s="131" t="str">
        <f t="shared" si="15"/>
        <v>0-0</v>
      </c>
      <c r="AW26" s="131" t="str">
        <f t="shared" si="16"/>
        <v>0-0</v>
      </c>
      <c r="AZ26" s="131" t="str">
        <f t="shared" si="17"/>
        <v>0-0</v>
      </c>
    </row>
  </sheetData>
  <sheetProtection password="CE28" sheet="1" objects="1" scenarios="1"/>
  <mergeCells count="18">
    <mergeCell ref="O3:Q3"/>
    <mergeCell ref="B3:B4"/>
    <mergeCell ref="C3:E3"/>
    <mergeCell ref="F3:H3"/>
    <mergeCell ref="I3:K3"/>
    <mergeCell ref="L3:N3"/>
    <mergeCell ref="AY3:BA3"/>
    <mergeCell ref="R3:T3"/>
    <mergeCell ref="U3:W3"/>
    <mergeCell ref="X3:Z3"/>
    <mergeCell ref="AA3:AC3"/>
    <mergeCell ref="AD3:AF3"/>
    <mergeCell ref="AG3:AI3"/>
    <mergeCell ref="AJ3:AL3"/>
    <mergeCell ref="AM3:AO3"/>
    <mergeCell ref="AP3:AR3"/>
    <mergeCell ref="AS3:AU3"/>
    <mergeCell ref="AV3:AX3"/>
  </mergeCells>
  <pageMargins left="0.7" right="0.7" top="0.75" bottom="0.75" header="0.3" footer="0.3"/>
  <pageSetup paperSize="9"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H10"/>
  <sheetViews>
    <sheetView workbookViewId="0">
      <selection activeCell="T16" sqref="A1:XFD1048576"/>
    </sheetView>
  </sheetViews>
  <sheetFormatPr defaultRowHeight="15" x14ac:dyDescent="0.25"/>
  <cols>
    <col min="1" max="16384" width="9.140625" style="47"/>
  </cols>
  <sheetData>
    <row r="1" spans="1:34" ht="32.25" customHeight="1" x14ac:dyDescent="0.25">
      <c r="A1" s="47" t="str">
        <f>Sheet4!B17</f>
        <v>Reçete 1</v>
      </c>
      <c r="B1" s="47" t="str">
        <f>Sheet4!D17</f>
        <v>200-A</v>
      </c>
      <c r="C1" s="47" t="str">
        <f>Sheet4!G17</f>
        <v>0-0</v>
      </c>
      <c r="D1" s="47" t="str">
        <f>Sheet4!J17</f>
        <v>100-CÜRUF A</v>
      </c>
      <c r="E1" s="47" t="str">
        <f>Sheet4!M17</f>
        <v>0-0</v>
      </c>
      <c r="F1" s="47" t="str">
        <f>Sheet4!P17</f>
        <v>500-A</v>
      </c>
      <c r="G1" s="47" t="str">
        <f>Sheet4!S17</f>
        <v>500-A</v>
      </c>
      <c r="H1" s="47" t="str">
        <f>Sheet4!V17</f>
        <v>0-0</v>
      </c>
      <c r="I1" s="47" t="str">
        <f>Sheet4!Y17</f>
        <v>450-C</v>
      </c>
      <c r="J1" s="47" t="str">
        <f>Sheet4!AB17</f>
        <v>450-B</v>
      </c>
      <c r="K1" s="47" t="str">
        <f>Sheet4!AE17</f>
        <v>0-0</v>
      </c>
      <c r="L1" s="47" t="str">
        <f>Sheet4!AH17</f>
        <v>0-0</v>
      </c>
      <c r="M1" s="47" t="str">
        <f>Sheet4!AK17</f>
        <v>0-0</v>
      </c>
      <c r="N1" s="47" t="str">
        <f>Sheet4!AN17</f>
        <v>160-A</v>
      </c>
      <c r="O1" s="47" t="str">
        <f>Sheet4!AQ17</f>
        <v>0-0</v>
      </c>
      <c r="P1" s="47" t="str">
        <f>Sheet4!AT17</f>
        <v>5-A</v>
      </c>
      <c r="Q1" s="47" t="str">
        <f>Sheet4!AW17</f>
        <v>0-0</v>
      </c>
      <c r="R1" s="47" t="str">
        <f>Sheet4!AZ17</f>
        <v>0-0</v>
      </c>
      <c r="U1" s="47">
        <f>Analiz!C16</f>
        <v>2365</v>
      </c>
      <c r="V1" s="47">
        <f>Analiz!D16</f>
        <v>0</v>
      </c>
      <c r="W1" s="47">
        <f>Analiz!E16</f>
        <v>17</v>
      </c>
      <c r="X1" s="47">
        <f>Analiz!F16</f>
        <v>0</v>
      </c>
      <c r="Y1" s="47">
        <f>Analiz!G16</f>
        <v>24</v>
      </c>
      <c r="Z1" s="47">
        <f>Analiz!H16</f>
        <v>0</v>
      </c>
      <c r="AA1" s="47">
        <f>Analiz!I16</f>
        <v>30</v>
      </c>
      <c r="AB1" s="47">
        <f>Analiz!J16</f>
        <v>0</v>
      </c>
      <c r="AC1" s="47">
        <f>Analiz!K16</f>
        <v>42</v>
      </c>
      <c r="AD1" s="47">
        <f>Analiz!L16</f>
        <v>0</v>
      </c>
      <c r="AE1" s="47">
        <f>Analiz!M16</f>
        <v>4</v>
      </c>
      <c r="AF1" s="47">
        <f>Analiz!N16</f>
        <v>1.9916666666666667</v>
      </c>
      <c r="AG1" s="47">
        <f>Analiz!O16</f>
        <v>4</v>
      </c>
      <c r="AH1" s="47">
        <f>Analiz!P16</f>
        <v>83.65</v>
      </c>
    </row>
    <row r="2" spans="1:34" x14ac:dyDescent="0.25">
      <c r="A2" s="47" t="str">
        <f>Sheet4!B18</f>
        <v>Reçete 2</v>
      </c>
      <c r="B2" s="47" t="str">
        <f>Sheet4!D18</f>
        <v>210-A</v>
      </c>
      <c r="C2" s="47" t="str">
        <f>Sheet4!G18</f>
        <v>0-0</v>
      </c>
      <c r="D2" s="47" t="str">
        <f>Sheet4!J18</f>
        <v>90-CÜRUF B</v>
      </c>
      <c r="E2" s="47" t="str">
        <f>Sheet4!M18</f>
        <v>0-0</v>
      </c>
      <c r="F2" s="47" t="str">
        <f>Sheet4!P18</f>
        <v>500-A</v>
      </c>
      <c r="G2" s="47" t="str">
        <f>Sheet4!S18</f>
        <v>500-A</v>
      </c>
      <c r="H2" s="47" t="str">
        <f>Sheet4!V18</f>
        <v>0-0</v>
      </c>
      <c r="I2" s="47" t="str">
        <f>Sheet4!Y18</f>
        <v>450-C</v>
      </c>
      <c r="J2" s="47" t="str">
        <f>Sheet4!AB18</f>
        <v>450-B</v>
      </c>
      <c r="K2" s="47" t="str">
        <f>Sheet4!AE18</f>
        <v>0-0</v>
      </c>
      <c r="L2" s="47" t="str">
        <f>Sheet4!AH18</f>
        <v>0-0</v>
      </c>
      <c r="M2" s="47" t="str">
        <f>Sheet4!AK18</f>
        <v>0-0</v>
      </c>
      <c r="N2" s="47" t="str">
        <f>Sheet4!AN18</f>
        <v>160-A</v>
      </c>
      <c r="O2" s="47" t="str">
        <f>Sheet4!AQ18</f>
        <v>0-0</v>
      </c>
      <c r="P2" s="47" t="str">
        <f>Sheet4!AT18</f>
        <v>5-A</v>
      </c>
      <c r="Q2" s="47" t="str">
        <f>Sheet4!AW18</f>
        <v>0-0</v>
      </c>
      <c r="R2" s="47" t="str">
        <f>Sheet4!AZ18</f>
        <v>0-0</v>
      </c>
      <c r="U2" s="47">
        <f>Analiz!C17</f>
        <v>2365</v>
      </c>
      <c r="V2" s="47">
        <f>Analiz!D17</f>
        <v>0</v>
      </c>
      <c r="W2" s="47">
        <f>Analiz!E17</f>
        <v>18</v>
      </c>
      <c r="X2" s="47">
        <f>Analiz!F17</f>
        <v>0</v>
      </c>
      <c r="Y2" s="47">
        <f>Analiz!G17</f>
        <v>0</v>
      </c>
      <c r="Z2" s="47">
        <f>Analiz!H17</f>
        <v>0</v>
      </c>
      <c r="AA2" s="47">
        <f>Analiz!I17</f>
        <v>29</v>
      </c>
      <c r="AB2" s="47">
        <f>Analiz!J17</f>
        <v>0</v>
      </c>
      <c r="AC2" s="47">
        <f>Analiz!K17</f>
        <v>40</v>
      </c>
      <c r="AD2" s="47">
        <f>Analiz!L17</f>
        <v>0</v>
      </c>
      <c r="AE2" s="47">
        <f>Analiz!M17</f>
        <v>3</v>
      </c>
      <c r="AF2" s="47">
        <f>Analiz!N17</f>
        <v>2.0987499999999999</v>
      </c>
      <c r="AG2" s="47">
        <f>Analiz!O17</f>
        <v>3</v>
      </c>
      <c r="AH2" s="47">
        <f>Analiz!P17</f>
        <v>83.95</v>
      </c>
    </row>
    <row r="3" spans="1:34" x14ac:dyDescent="0.25">
      <c r="A3" s="47" t="str">
        <f>Sheet4!B19</f>
        <v>Reçete 3</v>
      </c>
      <c r="B3" s="47" t="str">
        <f>Sheet4!D19</f>
        <v>265-B</v>
      </c>
      <c r="C3" s="47" t="str">
        <f>Sheet4!G19</f>
        <v>0-0</v>
      </c>
      <c r="D3" s="47" t="str">
        <f>Sheet4!J19</f>
        <v>70-KÜL</v>
      </c>
      <c r="E3" s="47" t="str">
        <f>Sheet4!M19</f>
        <v>0-0</v>
      </c>
      <c r="F3" s="47" t="str">
        <f>Sheet4!P19</f>
        <v>500-B</v>
      </c>
      <c r="G3" s="47" t="str">
        <f>Sheet4!S19</f>
        <v>500-A</v>
      </c>
      <c r="H3" s="47" t="str">
        <f>Sheet4!V19</f>
        <v>0-0</v>
      </c>
      <c r="I3" s="47" t="str">
        <f>Sheet4!Y19</f>
        <v>440-C</v>
      </c>
      <c r="J3" s="47" t="str">
        <f>Sheet4!AB19</f>
        <v>430-B</v>
      </c>
      <c r="K3" s="47" t="str">
        <f>Sheet4!AE19</f>
        <v>0-0</v>
      </c>
      <c r="L3" s="47" t="str">
        <f>Sheet4!AH19</f>
        <v>0-0</v>
      </c>
      <c r="M3" s="47" t="str">
        <f>Sheet4!AK19</f>
        <v>0-0</v>
      </c>
      <c r="N3" s="47" t="str">
        <f>Sheet4!AN19</f>
        <v>160-A</v>
      </c>
      <c r="O3" s="47" t="str">
        <f>Sheet4!AQ19</f>
        <v>0-0</v>
      </c>
      <c r="P3" s="47" t="str">
        <f>Sheet4!AT19</f>
        <v>5-A</v>
      </c>
      <c r="Q3" s="47" t="str">
        <f>Sheet4!AW19</f>
        <v>0-0</v>
      </c>
      <c r="R3" s="47" t="str">
        <f>Sheet4!AZ19</f>
        <v>0-0</v>
      </c>
      <c r="U3" s="47">
        <f>Analiz!C18</f>
        <v>2370</v>
      </c>
      <c r="V3" s="47">
        <f>Analiz!D18</f>
        <v>0</v>
      </c>
      <c r="W3" s="47">
        <f>Analiz!E18</f>
        <v>17</v>
      </c>
      <c r="X3" s="47">
        <f>Analiz!F18</f>
        <v>0</v>
      </c>
      <c r="Y3" s="47">
        <f>Analiz!G18</f>
        <v>0</v>
      </c>
      <c r="Z3" s="47">
        <f>Analiz!H18</f>
        <v>0</v>
      </c>
      <c r="AA3" s="47">
        <f>Analiz!I18</f>
        <v>31</v>
      </c>
      <c r="AB3" s="47">
        <f>Analiz!J18</f>
        <v>0</v>
      </c>
      <c r="AC3" s="47">
        <f>Analiz!K18</f>
        <v>38</v>
      </c>
      <c r="AD3" s="47">
        <f>Analiz!L18</f>
        <v>0</v>
      </c>
      <c r="AE3" s="47">
        <f>Analiz!M18</f>
        <v>1</v>
      </c>
      <c r="AF3" s="47">
        <f>Analiz!N18</f>
        <v>2.2459210526315787</v>
      </c>
      <c r="AG3" s="47">
        <f>Analiz!O18</f>
        <v>2</v>
      </c>
      <c r="AH3" s="47">
        <f>Analiz!P18</f>
        <v>85.344999999999999</v>
      </c>
    </row>
    <row r="4" spans="1:34" x14ac:dyDescent="0.25">
      <c r="A4" s="47" t="str">
        <f>Sheet4!B20</f>
        <v>Reçete 4</v>
      </c>
      <c r="B4" s="47" t="str">
        <f>Sheet4!D20</f>
        <v>300-A</v>
      </c>
      <c r="C4" s="47" t="str">
        <f>Sheet4!G20</f>
        <v>0-0</v>
      </c>
      <c r="D4" s="47" t="str">
        <f>Sheet4!J20</f>
        <v>0-0</v>
      </c>
      <c r="E4" s="47" t="str">
        <f>Sheet4!M20</f>
        <v>0-0</v>
      </c>
      <c r="F4" s="47" t="str">
        <f>Sheet4!P20</f>
        <v>500-A</v>
      </c>
      <c r="G4" s="47" t="str">
        <f>Sheet4!S20</f>
        <v>500-A</v>
      </c>
      <c r="H4" s="47" t="str">
        <f>Sheet4!V20</f>
        <v>0-0</v>
      </c>
      <c r="I4" s="47" t="str">
        <f>Sheet4!Y20</f>
        <v>450-C</v>
      </c>
      <c r="J4" s="47" t="str">
        <f>Sheet4!AB20</f>
        <v>450-B</v>
      </c>
      <c r="K4" s="47" t="str">
        <f>Sheet4!AE20</f>
        <v>0-0</v>
      </c>
      <c r="L4" s="47" t="str">
        <f>Sheet4!AH20</f>
        <v>0-0</v>
      </c>
      <c r="M4" s="47" t="str">
        <f>Sheet4!AK20</f>
        <v>0-0</v>
      </c>
      <c r="N4" s="47" t="str">
        <f>Sheet4!AN20</f>
        <v>160-A</v>
      </c>
      <c r="O4" s="47" t="str">
        <f>Sheet4!AQ20</f>
        <v>0-0</v>
      </c>
      <c r="P4" s="47" t="str">
        <f>Sheet4!AT20</f>
        <v>5-A</v>
      </c>
      <c r="Q4" s="47" t="str">
        <f>Sheet4!AW20</f>
        <v>0-0</v>
      </c>
      <c r="R4" s="47" t="str">
        <f>Sheet4!AZ20</f>
        <v>0-0</v>
      </c>
      <c r="U4" s="47">
        <f>Analiz!C19</f>
        <v>2365</v>
      </c>
      <c r="V4" s="47">
        <f>Analiz!D19</f>
        <v>0</v>
      </c>
      <c r="W4" s="47">
        <f>Analiz!E19</f>
        <v>17</v>
      </c>
      <c r="X4" s="47">
        <f>Analiz!F19</f>
        <v>0</v>
      </c>
      <c r="Y4" s="47">
        <f>Analiz!G19</f>
        <v>0</v>
      </c>
      <c r="Z4" s="47">
        <f>Analiz!H19</f>
        <v>0</v>
      </c>
      <c r="AA4" s="47">
        <f>Analiz!I19</f>
        <v>34</v>
      </c>
      <c r="AB4" s="47">
        <f>Analiz!J19</f>
        <v>0</v>
      </c>
      <c r="AC4" s="47">
        <f>Analiz!K19</f>
        <v>40</v>
      </c>
      <c r="AD4" s="47">
        <f>Analiz!L19</f>
        <v>0</v>
      </c>
      <c r="AE4" s="47">
        <f>Analiz!M19</f>
        <v>2</v>
      </c>
      <c r="AF4" s="47">
        <f>Analiz!N19</f>
        <v>2.1662500000000002</v>
      </c>
      <c r="AG4" s="47">
        <f>Analiz!O19</f>
        <v>1</v>
      </c>
      <c r="AH4" s="47">
        <f>Analiz!P19</f>
        <v>86.65</v>
      </c>
    </row>
    <row r="5" spans="1:34" x14ac:dyDescent="0.25">
      <c r="A5" s="47" t="str">
        <f>Sheet4!B21</f>
        <v>Reçete 5</v>
      </c>
      <c r="B5" s="47" t="str">
        <f>Sheet4!D21</f>
        <v>0-0</v>
      </c>
      <c r="C5" s="47" t="str">
        <f>Sheet4!G21</f>
        <v>0-0</v>
      </c>
      <c r="D5" s="47" t="str">
        <f>Sheet4!J21</f>
        <v>0-0</v>
      </c>
      <c r="E5" s="47" t="str">
        <f>Sheet4!M21</f>
        <v>0-0</v>
      </c>
      <c r="F5" s="47" t="str">
        <f>Sheet4!P21</f>
        <v>0-0</v>
      </c>
      <c r="G5" s="47" t="str">
        <f>Sheet4!S21</f>
        <v>0-0</v>
      </c>
      <c r="H5" s="47" t="str">
        <f>Sheet4!V21</f>
        <v>0-0</v>
      </c>
      <c r="I5" s="47" t="str">
        <f>Sheet4!Y21</f>
        <v>0-0</v>
      </c>
      <c r="J5" s="47" t="str">
        <f>Sheet4!AB21</f>
        <v>0-0</v>
      </c>
      <c r="K5" s="47" t="str">
        <f>Sheet4!AE21</f>
        <v>0-0</v>
      </c>
      <c r="L5" s="47" t="str">
        <f>Sheet4!AH21</f>
        <v>0-0</v>
      </c>
      <c r="M5" s="47" t="str">
        <f>Sheet4!AK21</f>
        <v>0-0</v>
      </c>
      <c r="N5" s="47" t="str">
        <f>Sheet4!AN21</f>
        <v>0-0</v>
      </c>
      <c r="O5" s="47" t="str">
        <f>Sheet4!AQ21</f>
        <v>0-0</v>
      </c>
      <c r="P5" s="47" t="str">
        <f>Sheet4!AT21</f>
        <v>0-0</v>
      </c>
      <c r="Q5" s="47" t="str">
        <f>Sheet4!AW21</f>
        <v>0-0</v>
      </c>
      <c r="R5" s="47" t="str">
        <f>Sheet4!AZ21</f>
        <v>0-0</v>
      </c>
      <c r="U5" s="47" t="str">
        <f>Analiz!C20</f>
        <v/>
      </c>
      <c r="V5" s="47">
        <f>Analiz!D20</f>
        <v>0</v>
      </c>
      <c r="W5" s="47">
        <f>Analiz!E20</f>
        <v>0</v>
      </c>
      <c r="X5" s="47">
        <f>Analiz!F20</f>
        <v>0</v>
      </c>
      <c r="Y5" s="47">
        <f>Analiz!G20</f>
        <v>0</v>
      </c>
      <c r="Z5" s="47">
        <f>Analiz!H20</f>
        <v>0</v>
      </c>
      <c r="AA5" s="47">
        <f>Analiz!I20</f>
        <v>0</v>
      </c>
      <c r="AB5" s="47">
        <f>Analiz!J20</f>
        <v>0</v>
      </c>
      <c r="AC5" s="47">
        <f>Analiz!K20</f>
        <v>0</v>
      </c>
      <c r="AD5" s="47">
        <f>Analiz!L20</f>
        <v>0</v>
      </c>
      <c r="AE5" s="47" t="str">
        <f>Analiz!M20</f>
        <v/>
      </c>
      <c r="AF5" s="47" t="str">
        <f>Analiz!N20</f>
        <v/>
      </c>
      <c r="AG5" s="47" t="str">
        <f>Analiz!O20</f>
        <v/>
      </c>
      <c r="AH5" s="47" t="str">
        <f>Analiz!P20</f>
        <v/>
      </c>
    </row>
    <row r="6" spans="1:34" x14ac:dyDescent="0.25">
      <c r="A6" s="47" t="str">
        <f>Sheet4!B22</f>
        <v>Reçete 6</v>
      </c>
      <c r="B6" s="47" t="str">
        <f>Sheet4!D22</f>
        <v>0-0</v>
      </c>
      <c r="C6" s="47" t="str">
        <f>Sheet4!G22</f>
        <v>0-0</v>
      </c>
      <c r="D6" s="47" t="str">
        <f>Sheet4!J22</f>
        <v>0-0</v>
      </c>
      <c r="E6" s="47" t="str">
        <f>Sheet4!M22</f>
        <v>0-0</v>
      </c>
      <c r="F6" s="47" t="str">
        <f>Sheet4!P22</f>
        <v>0-0</v>
      </c>
      <c r="G6" s="47" t="str">
        <f>Sheet4!S22</f>
        <v>0-0</v>
      </c>
      <c r="H6" s="47" t="str">
        <f>Sheet4!V22</f>
        <v>0-0</v>
      </c>
      <c r="I6" s="47" t="str">
        <f>Sheet4!Y22</f>
        <v>0-0</v>
      </c>
      <c r="J6" s="47" t="str">
        <f>Sheet4!AB22</f>
        <v>0-0</v>
      </c>
      <c r="K6" s="47" t="str">
        <f>Sheet4!AE22</f>
        <v>0-0</v>
      </c>
      <c r="L6" s="47" t="str">
        <f>Sheet4!AH22</f>
        <v>0-0</v>
      </c>
      <c r="M6" s="47" t="str">
        <f>Sheet4!AK22</f>
        <v>0-0</v>
      </c>
      <c r="N6" s="47" t="str">
        <f>Sheet4!AN22</f>
        <v>0-0</v>
      </c>
      <c r="O6" s="47" t="str">
        <f>Sheet4!AQ22</f>
        <v>0-0</v>
      </c>
      <c r="P6" s="47" t="str">
        <f>Sheet4!AT22</f>
        <v>0-0</v>
      </c>
      <c r="Q6" s="47" t="str">
        <f>Sheet4!AW22</f>
        <v>0-0</v>
      </c>
      <c r="R6" s="47" t="str">
        <f>Sheet4!AZ22</f>
        <v>0-0</v>
      </c>
      <c r="U6" s="47" t="str">
        <f>Analiz!C21</f>
        <v/>
      </c>
      <c r="V6" s="47">
        <f>Analiz!D21</f>
        <v>0</v>
      </c>
      <c r="W6" s="47">
        <f>Analiz!E21</f>
        <v>0</v>
      </c>
      <c r="X6" s="47">
        <f>Analiz!F21</f>
        <v>0</v>
      </c>
      <c r="Y6" s="47">
        <f>Analiz!G21</f>
        <v>0</v>
      </c>
      <c r="Z6" s="47">
        <f>Analiz!H21</f>
        <v>0</v>
      </c>
      <c r="AA6" s="47">
        <f>Analiz!I21</f>
        <v>0</v>
      </c>
      <c r="AB6" s="47">
        <f>Analiz!J21</f>
        <v>0</v>
      </c>
      <c r="AC6" s="47">
        <f>Analiz!K21</f>
        <v>0</v>
      </c>
      <c r="AD6" s="47">
        <f>Analiz!L21</f>
        <v>0</v>
      </c>
      <c r="AE6" s="47" t="str">
        <f>Analiz!M21</f>
        <v/>
      </c>
      <c r="AF6" s="47" t="str">
        <f>Analiz!N21</f>
        <v/>
      </c>
      <c r="AG6" s="47" t="str">
        <f>Analiz!O21</f>
        <v/>
      </c>
      <c r="AH6" s="47" t="str">
        <f>Analiz!P21</f>
        <v/>
      </c>
    </row>
    <row r="7" spans="1:34" x14ac:dyDescent="0.25">
      <c r="A7" s="47" t="str">
        <f>Sheet4!B23</f>
        <v>Reçete 7</v>
      </c>
      <c r="B7" s="47" t="str">
        <f>Sheet4!D23</f>
        <v>0-0</v>
      </c>
      <c r="C7" s="47" t="str">
        <f>Sheet4!G23</f>
        <v>0-0</v>
      </c>
      <c r="D7" s="47" t="str">
        <f>Sheet4!J23</f>
        <v>0-0</v>
      </c>
      <c r="E7" s="47" t="str">
        <f>Sheet4!M23</f>
        <v>0-0</v>
      </c>
      <c r="F7" s="47" t="str">
        <f>Sheet4!P23</f>
        <v>0-0</v>
      </c>
      <c r="G7" s="47" t="str">
        <f>Sheet4!S23</f>
        <v>0-0</v>
      </c>
      <c r="H7" s="47" t="str">
        <f>Sheet4!V23</f>
        <v>0-0</v>
      </c>
      <c r="I7" s="47" t="str">
        <f>Sheet4!Y23</f>
        <v>0-0</v>
      </c>
      <c r="J7" s="47" t="str">
        <f>Sheet4!AB23</f>
        <v>0-0</v>
      </c>
      <c r="K7" s="47" t="str">
        <f>Sheet4!AE23</f>
        <v>0-0</v>
      </c>
      <c r="L7" s="47" t="str">
        <f>Sheet4!AH23</f>
        <v>0-0</v>
      </c>
      <c r="M7" s="47" t="str">
        <f>Sheet4!AK23</f>
        <v>0-0</v>
      </c>
      <c r="N7" s="47" t="str">
        <f>Sheet4!AN23</f>
        <v>0-0</v>
      </c>
      <c r="O7" s="47" t="str">
        <f>Sheet4!AQ23</f>
        <v>0-0</v>
      </c>
      <c r="P7" s="47" t="str">
        <f>Sheet4!AT23</f>
        <v>0-0</v>
      </c>
      <c r="Q7" s="47" t="str">
        <f>Sheet4!AW23</f>
        <v>0-0</v>
      </c>
      <c r="R7" s="47" t="str">
        <f>Sheet4!AZ23</f>
        <v>0-0</v>
      </c>
      <c r="U7" s="47" t="str">
        <f>Analiz!C22</f>
        <v/>
      </c>
      <c r="V7" s="47">
        <f>Analiz!D22</f>
        <v>0</v>
      </c>
      <c r="W7" s="47">
        <f>Analiz!E22</f>
        <v>0</v>
      </c>
      <c r="X7" s="47">
        <f>Analiz!F22</f>
        <v>0</v>
      </c>
      <c r="Y7" s="47">
        <f>Analiz!G22</f>
        <v>0</v>
      </c>
      <c r="Z7" s="47">
        <f>Analiz!H22</f>
        <v>0</v>
      </c>
      <c r="AA7" s="47">
        <f>Analiz!I22</f>
        <v>0</v>
      </c>
      <c r="AB7" s="47">
        <f>Analiz!J22</f>
        <v>0</v>
      </c>
      <c r="AC7" s="47">
        <f>Analiz!K22</f>
        <v>0</v>
      </c>
      <c r="AD7" s="47">
        <f>Analiz!L22</f>
        <v>0</v>
      </c>
      <c r="AE7" s="47" t="str">
        <f>Analiz!M22</f>
        <v/>
      </c>
      <c r="AF7" s="47" t="str">
        <f>Analiz!N22</f>
        <v/>
      </c>
      <c r="AG7" s="47" t="str">
        <f>Analiz!O22</f>
        <v/>
      </c>
      <c r="AH7" s="47" t="str">
        <f>Analiz!P22</f>
        <v/>
      </c>
    </row>
    <row r="8" spans="1:34" x14ac:dyDescent="0.25">
      <c r="A8" s="47" t="str">
        <f>Sheet4!B24</f>
        <v>Reçete 8</v>
      </c>
      <c r="B8" s="47" t="str">
        <f>Sheet4!D24</f>
        <v>0-0</v>
      </c>
      <c r="C8" s="47" t="str">
        <f>Sheet4!G24</f>
        <v>0-0</v>
      </c>
      <c r="D8" s="47" t="str">
        <f>Sheet4!J24</f>
        <v>0-0</v>
      </c>
      <c r="E8" s="47" t="str">
        <f>Sheet4!M24</f>
        <v>0-0</v>
      </c>
      <c r="F8" s="47" t="str">
        <f>Sheet4!P24</f>
        <v>0-0</v>
      </c>
      <c r="G8" s="47" t="str">
        <f>Sheet4!S24</f>
        <v>0-0</v>
      </c>
      <c r="H8" s="47" t="str">
        <f>Sheet4!V24</f>
        <v>0-0</v>
      </c>
      <c r="I8" s="47" t="str">
        <f>Sheet4!Y24</f>
        <v>0-0</v>
      </c>
      <c r="J8" s="47" t="str">
        <f>Sheet4!AB24</f>
        <v>0-0</v>
      </c>
      <c r="K8" s="47" t="str">
        <f>Sheet4!AE24</f>
        <v>0-0</v>
      </c>
      <c r="L8" s="47" t="str">
        <f>Sheet4!AH24</f>
        <v>0-0</v>
      </c>
      <c r="M8" s="47" t="str">
        <f>Sheet4!AK24</f>
        <v>0-0</v>
      </c>
      <c r="N8" s="47" t="str">
        <f>Sheet4!AN24</f>
        <v>0-0</v>
      </c>
      <c r="O8" s="47" t="str">
        <f>Sheet4!AQ24</f>
        <v>0-0</v>
      </c>
      <c r="P8" s="47" t="str">
        <f>Sheet4!AT24</f>
        <v>0-0</v>
      </c>
      <c r="Q8" s="47" t="str">
        <f>Sheet4!AW24</f>
        <v>0-0</v>
      </c>
      <c r="R8" s="47" t="str">
        <f>Sheet4!AZ24</f>
        <v>0-0</v>
      </c>
      <c r="U8" s="47" t="str">
        <f>Analiz!C23</f>
        <v/>
      </c>
      <c r="V8" s="47">
        <f>Analiz!D23</f>
        <v>0</v>
      </c>
      <c r="W8" s="47">
        <f>Analiz!E23</f>
        <v>0</v>
      </c>
      <c r="X8" s="47">
        <f>Analiz!F23</f>
        <v>0</v>
      </c>
      <c r="Y8" s="47">
        <f>Analiz!G23</f>
        <v>0</v>
      </c>
      <c r="Z8" s="47">
        <f>Analiz!H23</f>
        <v>0</v>
      </c>
      <c r="AA8" s="47">
        <f>Analiz!I23</f>
        <v>0</v>
      </c>
      <c r="AB8" s="47">
        <f>Analiz!J23</f>
        <v>0</v>
      </c>
      <c r="AC8" s="47">
        <f>Analiz!K23</f>
        <v>0</v>
      </c>
      <c r="AD8" s="47">
        <f>Analiz!L23</f>
        <v>0</v>
      </c>
      <c r="AE8" s="47" t="str">
        <f>Analiz!M23</f>
        <v/>
      </c>
      <c r="AF8" s="47" t="str">
        <f>Analiz!N23</f>
        <v/>
      </c>
      <c r="AG8" s="47" t="str">
        <f>Analiz!O23</f>
        <v/>
      </c>
      <c r="AH8" s="47" t="str">
        <f>Analiz!P23</f>
        <v/>
      </c>
    </row>
    <row r="9" spans="1:34" x14ac:dyDescent="0.25">
      <c r="A9" s="47" t="str">
        <f>Sheet4!B25</f>
        <v>Reçete 9</v>
      </c>
      <c r="B9" s="47" t="str">
        <f>Sheet4!D25</f>
        <v>0-0</v>
      </c>
      <c r="C9" s="47" t="str">
        <f>Sheet4!G25</f>
        <v>0-0</v>
      </c>
      <c r="D9" s="47" t="str">
        <f>Sheet4!J25</f>
        <v>0-0</v>
      </c>
      <c r="E9" s="47" t="str">
        <f>Sheet4!M25</f>
        <v>0-0</v>
      </c>
      <c r="F9" s="47" t="str">
        <f>Sheet4!P25</f>
        <v>0-0</v>
      </c>
      <c r="G9" s="47" t="str">
        <f>Sheet4!S25</f>
        <v>0-0</v>
      </c>
      <c r="H9" s="47" t="str">
        <f>Sheet4!V25</f>
        <v>0-0</v>
      </c>
      <c r="I9" s="47" t="str">
        <f>Sheet4!Y25</f>
        <v>0-0</v>
      </c>
      <c r="J9" s="47" t="str">
        <f>Sheet4!AB25</f>
        <v>0-0</v>
      </c>
      <c r="K9" s="47" t="str">
        <f>Sheet4!AE25</f>
        <v>0-0</v>
      </c>
      <c r="L9" s="47" t="str">
        <f>Sheet4!AH25</f>
        <v>0-0</v>
      </c>
      <c r="M9" s="47" t="str">
        <f>Sheet4!AK25</f>
        <v>0-0</v>
      </c>
      <c r="N9" s="47" t="str">
        <f>Sheet4!AN25</f>
        <v>0-0</v>
      </c>
      <c r="O9" s="47" t="str">
        <f>Sheet4!AQ25</f>
        <v>0-0</v>
      </c>
      <c r="P9" s="47" t="str">
        <f>Sheet4!AT25</f>
        <v>0-0</v>
      </c>
      <c r="Q9" s="47" t="str">
        <f>Sheet4!AW25</f>
        <v>0-0</v>
      </c>
      <c r="R9" s="47" t="str">
        <f>Sheet4!AZ25</f>
        <v>0-0</v>
      </c>
      <c r="U9" s="47" t="str">
        <f>Analiz!C24</f>
        <v/>
      </c>
      <c r="V9" s="47">
        <f>Analiz!D24</f>
        <v>0</v>
      </c>
      <c r="W9" s="47">
        <f>Analiz!E24</f>
        <v>0</v>
      </c>
      <c r="X9" s="47">
        <f>Analiz!F24</f>
        <v>0</v>
      </c>
      <c r="Y9" s="47">
        <f>Analiz!G24</f>
        <v>0</v>
      </c>
      <c r="Z9" s="47">
        <f>Analiz!H24</f>
        <v>0</v>
      </c>
      <c r="AA9" s="47">
        <f>Analiz!I24</f>
        <v>0</v>
      </c>
      <c r="AB9" s="47">
        <f>Analiz!J24</f>
        <v>0</v>
      </c>
      <c r="AC9" s="47">
        <f>Analiz!K24</f>
        <v>0</v>
      </c>
      <c r="AD9" s="47">
        <f>Analiz!L24</f>
        <v>0</v>
      </c>
      <c r="AE9" s="47" t="str">
        <f>Analiz!M24</f>
        <v/>
      </c>
      <c r="AF9" s="47" t="str">
        <f>Analiz!N24</f>
        <v/>
      </c>
      <c r="AG9" s="47" t="str">
        <f>Analiz!O24</f>
        <v/>
      </c>
      <c r="AH9" s="47" t="str">
        <f>Analiz!P24</f>
        <v/>
      </c>
    </row>
    <row r="10" spans="1:34" x14ac:dyDescent="0.25">
      <c r="A10" s="47" t="str">
        <f>Sheet4!B26</f>
        <v>Reçete 10</v>
      </c>
      <c r="B10" s="47" t="str">
        <f>Sheet4!D26</f>
        <v>0-0</v>
      </c>
      <c r="C10" s="47" t="str">
        <f>Sheet4!G26</f>
        <v>0-0</v>
      </c>
      <c r="D10" s="47" t="str">
        <f>Sheet4!J26</f>
        <v>0-0</v>
      </c>
      <c r="E10" s="47" t="str">
        <f>Sheet4!M26</f>
        <v>0-0</v>
      </c>
      <c r="F10" s="47" t="str">
        <f>Sheet4!P26</f>
        <v>0-0</v>
      </c>
      <c r="G10" s="47" t="str">
        <f>Sheet4!S26</f>
        <v>0-0</v>
      </c>
      <c r="H10" s="47" t="str">
        <f>Sheet4!V26</f>
        <v>0-0</v>
      </c>
      <c r="I10" s="47" t="str">
        <f>Sheet4!Y26</f>
        <v>0-0</v>
      </c>
      <c r="J10" s="47" t="str">
        <f>Sheet4!AB26</f>
        <v>0-0</v>
      </c>
      <c r="K10" s="47" t="str">
        <f>Sheet4!AE26</f>
        <v>0-0</v>
      </c>
      <c r="L10" s="47" t="str">
        <f>Sheet4!AH26</f>
        <v>0-0</v>
      </c>
      <c r="M10" s="47" t="str">
        <f>Sheet4!AK26</f>
        <v>0-0</v>
      </c>
      <c r="N10" s="47" t="str">
        <f>Sheet4!AN26</f>
        <v>0-0</v>
      </c>
      <c r="O10" s="47" t="str">
        <f>Sheet4!AQ26</f>
        <v>0-0</v>
      </c>
      <c r="P10" s="47" t="str">
        <f>Sheet4!AT26</f>
        <v>0-0</v>
      </c>
      <c r="Q10" s="47" t="str">
        <f>Sheet4!AW26</f>
        <v>0-0</v>
      </c>
      <c r="R10" s="47" t="str">
        <f>Sheet4!AZ26</f>
        <v>0-0</v>
      </c>
      <c r="U10" s="47" t="str">
        <f>Analiz!C25</f>
        <v/>
      </c>
      <c r="V10" s="47">
        <f>Analiz!D25</f>
        <v>0</v>
      </c>
      <c r="W10" s="47">
        <f>Analiz!E25</f>
        <v>0</v>
      </c>
      <c r="X10" s="47">
        <f>Analiz!F25</f>
        <v>0</v>
      </c>
      <c r="Y10" s="47">
        <f>Analiz!G25</f>
        <v>0</v>
      </c>
      <c r="Z10" s="47">
        <f>Analiz!H25</f>
        <v>0</v>
      </c>
      <c r="AA10" s="47">
        <f>Analiz!I25</f>
        <v>0</v>
      </c>
      <c r="AB10" s="47">
        <f>Analiz!J25</f>
        <v>0</v>
      </c>
      <c r="AC10" s="47">
        <f>Analiz!K25</f>
        <v>0</v>
      </c>
      <c r="AD10" s="47">
        <f>Analiz!L25</f>
        <v>0</v>
      </c>
      <c r="AE10" s="47" t="str">
        <f>Analiz!M25</f>
        <v/>
      </c>
      <c r="AF10" s="47" t="str">
        <f>Analiz!N25</f>
        <v/>
      </c>
      <c r="AG10" s="47" t="str">
        <f>Analiz!O25</f>
        <v/>
      </c>
      <c r="AH10" s="47" t="str">
        <f>Analiz!P25</f>
        <v/>
      </c>
    </row>
  </sheetData>
  <sheetProtection password="CE28"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Açıklama</vt:lpstr>
      <vt:lpstr>Analiz</vt:lpstr>
      <vt:lpstr>Maliyet Gir</vt:lpstr>
      <vt:lpstr>Özet</vt:lpstr>
      <vt:lpstr>Çıktı</vt:lpstr>
      <vt:lpstr>Sheet4</vt:lpstr>
      <vt:lpstr>Sheet3</vt:lpstr>
      <vt:lpstr>Current</vt:lpstr>
    </vt:vector>
  </TitlesOfParts>
  <Company>SilentAll Team</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yasin engin</dc:creator>
  <cp:lastModifiedBy>yasin engin</cp:lastModifiedBy>
  <cp:lastPrinted>2015-01-21T15:49:29Z</cp:lastPrinted>
  <dcterms:created xsi:type="dcterms:W3CDTF">2015-01-20T16:40:03Z</dcterms:created>
  <dcterms:modified xsi:type="dcterms:W3CDTF">2015-01-21T17:25:01Z</dcterms:modified>
</cp:coreProperties>
</file>