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Açıklama" sheetId="1" r:id="rId1"/>
    <sheet name="Analiz" sheetId="2" r:id="rId2"/>
  </sheets>
  <definedNames>
    <definedName name="_xlfn.BAHTTEXT" hidden="1">#NAME?</definedName>
    <definedName name="_xlfn.NORM.DIST" hidden="1">#NAME?</definedName>
    <definedName name="ChartLabels">OFFSET([0]!ChartValues,0,1)</definedName>
    <definedName name="Data">OFFSET('Analiz'!$C$3,0,0,MATCH(1E+306,'Analiz'!$C:$C,1)-1,1)</definedName>
    <definedName name="_xlnm.Print_Area" localSheetId="1">'Analiz'!$B$2:$M$17</definedName>
  </definedNames>
  <calcPr fullCalcOnLoad="1"/>
</workbook>
</file>

<file path=xl/sharedStrings.xml><?xml version="1.0" encoding="utf-8"?>
<sst xmlns="http://schemas.openxmlformats.org/spreadsheetml/2006/main" count="44" uniqueCount="44">
  <si>
    <t>Kurtosis</t>
  </si>
  <si>
    <t>Skewness</t>
  </si>
  <si>
    <t>Range</t>
  </si>
  <si>
    <t>Seldom Achieved Control</t>
  </si>
  <si>
    <t>x</t>
  </si>
  <si>
    <t>mean</t>
  </si>
  <si>
    <t>total area</t>
  </si>
  <si>
    <t>standard deviation</t>
  </si>
  <si>
    <t>f(x)</t>
  </si>
  <si>
    <t>area</t>
  </si>
  <si>
    <t>area +/- one sigma</t>
  </si>
  <si>
    <t>area +/- two sigma</t>
  </si>
  <si>
    <t>lower and upper limit</t>
  </si>
  <si>
    <t>Ortalama</t>
  </si>
  <si>
    <t>Mod</t>
  </si>
  <si>
    <t>Varyans</t>
  </si>
  <si>
    <t>n</t>
  </si>
  <si>
    <t>Toplam</t>
  </si>
  <si>
    <t>En büyük değer</t>
  </si>
  <si>
    <t>Standart sapma</t>
  </si>
  <si>
    <t>Standart hata</t>
  </si>
  <si>
    <t>Orta değer</t>
  </si>
  <si>
    <t>En küçük değer</t>
  </si>
  <si>
    <t>Zayıf Kontrol</t>
  </si>
  <si>
    <t>Sıkı Kontrol</t>
  </si>
  <si>
    <t>Çok İyi Kontrol</t>
  </si>
  <si>
    <t>Mükemmel Kontrol</t>
  </si>
  <si>
    <t>Veri</t>
  </si>
  <si>
    <t>ANALİZ</t>
  </si>
  <si>
    <t>Alt limit</t>
  </si>
  <si>
    <t>Üst limit</t>
  </si>
  <si>
    <t>Soldaki Alan</t>
  </si>
  <si>
    <t>Sağdaki Alan</t>
  </si>
  <si>
    <t>Aradaki Alan</t>
  </si>
  <si>
    <t>Taralı Alan</t>
  </si>
  <si>
    <t>Alt Limit</t>
  </si>
  <si>
    <t>Üst Limit</t>
  </si>
  <si>
    <t>Yukarıdaki dağılım eğrisi dışında yandaki bölümde manuel olarak hesaplama yapabilirsiniz.</t>
  </si>
  <si>
    <t>Orta Derece Kontrol</t>
  </si>
  <si>
    <t xml:space="preserve">            HAZIRLAYAN: YASİN ENGİN (İnş.Yük.Müh)           </t>
  </si>
  <si>
    <t xml:space="preserve">www.betonvecimento.com </t>
  </si>
  <si>
    <t>yasin.engin@gmail.com</t>
  </si>
  <si>
    <t xml:space="preserve">Sarı renkli hücrelere veri giriniz. </t>
  </si>
  <si>
    <t>Güvenilirlik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</si>
</sst>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"/>
    <numFmt numFmtId="170" formatCode="0.000000"/>
    <numFmt numFmtId="171" formatCode="0.0\ %"/>
    <numFmt numFmtId="172" formatCode="0.00\ %"/>
    <numFmt numFmtId="173" formatCode="0.000\ %"/>
    <numFmt numFmtId="174" formatCode="0.000"/>
    <numFmt numFmtId="175" formatCode="0.0"/>
    <numFmt numFmtId="176" formatCode="0.0%"/>
    <numFmt numFmtId="177" formatCode="_(* #,##0_);_(* \(#,##0\);_(* &quot;-&quot;??_);_(@_)"/>
    <numFmt numFmtId="178" formatCode="0.0\ \ %"/>
    <numFmt numFmtId="179" formatCode="#,##0.00_ ;\-#,##0.00\ "/>
  </numFmts>
  <fonts count="79">
    <font>
      <sz val="11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Tahoma"/>
      <family val="2"/>
    </font>
    <font>
      <u val="single"/>
      <sz val="12"/>
      <color indexed="36"/>
      <name val="Tahoma"/>
      <family val="2"/>
    </font>
    <font>
      <sz val="10"/>
      <name val="Times New Roman"/>
      <family val="1"/>
    </font>
    <font>
      <u val="single"/>
      <sz val="12"/>
      <color indexed="12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10"/>
      <name val="Arial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7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i/>
      <sz val="14"/>
      <color theme="1"/>
      <name val="Arial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i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7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58" applyFont="1" applyFill="1" applyAlignment="1">
      <alignment/>
      <protection/>
    </xf>
    <xf numFmtId="0" fontId="3" fillId="33" borderId="0" xfId="58" applyFont="1" applyFill="1" applyAlignment="1" applyProtection="1">
      <alignment/>
      <protection locked="0"/>
    </xf>
    <xf numFmtId="165" fontId="3" fillId="33" borderId="0" xfId="58" applyNumberFormat="1" applyFont="1" applyFill="1" applyBorder="1" applyAlignment="1" applyProtection="1">
      <alignment/>
      <protection locked="0"/>
    </xf>
    <xf numFmtId="168" fontId="6" fillId="33" borderId="0" xfId="58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37" fontId="3" fillId="33" borderId="0" xfId="58" applyNumberFormat="1" applyFont="1" applyFill="1" applyBorder="1" applyAlignment="1" applyProtection="1">
      <alignment horizontal="right" vertical="center"/>
      <protection locked="0"/>
    </xf>
    <xf numFmtId="0" fontId="68" fillId="34" borderId="10" xfId="0" applyFont="1" applyFill="1" applyBorder="1" applyAlignment="1">
      <alignment horizontal="center" vertical="center"/>
    </xf>
    <xf numFmtId="0" fontId="69" fillId="33" borderId="0" xfId="58" applyFont="1" applyFill="1" applyBorder="1" applyAlignment="1">
      <alignment horizontal="center" vertical="center"/>
      <protection/>
    </xf>
    <xf numFmtId="10" fontId="18" fillId="33" borderId="10" xfId="58" applyNumberFormat="1" applyFont="1" applyFill="1" applyBorder="1" applyAlignment="1">
      <alignment horizontal="center" vertical="center"/>
      <protection/>
    </xf>
    <xf numFmtId="0" fontId="70" fillId="35" borderId="10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Continuous"/>
      <protection/>
    </xf>
    <xf numFmtId="0" fontId="3" fillId="33" borderId="11" xfId="58" applyFont="1" applyFill="1" applyBorder="1" applyAlignment="1">
      <alignment/>
      <protection/>
    </xf>
    <xf numFmtId="0" fontId="3" fillId="33" borderId="12" xfId="58" applyFont="1" applyFill="1" applyBorder="1" applyAlignment="1">
      <alignment/>
      <protection/>
    </xf>
    <xf numFmtId="0" fontId="3" fillId="33" borderId="0" xfId="58" applyFont="1" applyFill="1" applyBorder="1" applyAlignment="1">
      <alignment horizontal="centerContinuous"/>
      <protection/>
    </xf>
    <xf numFmtId="0" fontId="3" fillId="33" borderId="0" xfId="58" applyFont="1" applyFill="1" applyBorder="1" applyAlignment="1">
      <alignment/>
      <protection/>
    </xf>
    <xf numFmtId="0" fontId="3" fillId="33" borderId="13" xfId="58" applyFont="1" applyFill="1" applyBorder="1" applyAlignment="1">
      <alignment/>
      <protection/>
    </xf>
    <xf numFmtId="165" fontId="3" fillId="33" borderId="0" xfId="58" applyNumberFormat="1" applyFont="1" applyFill="1" applyBorder="1" applyAlignment="1">
      <alignment/>
      <protection/>
    </xf>
    <xf numFmtId="165" fontId="3" fillId="33" borderId="14" xfId="58" applyNumberFormat="1" applyFont="1" applyFill="1" applyBorder="1" applyAlignment="1" applyProtection="1">
      <alignment/>
      <protection locked="0"/>
    </xf>
    <xf numFmtId="0" fontId="3" fillId="33" borderId="14" xfId="58" applyFont="1" applyFill="1" applyBorder="1" applyAlignment="1">
      <alignment/>
      <protection/>
    </xf>
    <xf numFmtId="168" fontId="6" fillId="33" borderId="14" xfId="58" applyNumberFormat="1" applyFont="1" applyFill="1" applyBorder="1" applyAlignment="1">
      <alignment/>
      <protection/>
    </xf>
    <xf numFmtId="165" fontId="3" fillId="33" borderId="14" xfId="58" applyNumberFormat="1" applyFont="1" applyFill="1" applyBorder="1" applyAlignment="1">
      <alignment/>
      <protection/>
    </xf>
    <xf numFmtId="0" fontId="3" fillId="33" borderId="15" xfId="58" applyFont="1" applyFill="1" applyBorder="1" applyAlignment="1">
      <alignment/>
      <protection/>
    </xf>
    <xf numFmtId="165" fontId="3" fillId="33" borderId="11" xfId="58" applyNumberFormat="1" applyFont="1" applyFill="1" applyBorder="1" applyAlignment="1" applyProtection="1">
      <alignment/>
      <protection locked="0"/>
    </xf>
    <xf numFmtId="0" fontId="18" fillId="33" borderId="11" xfId="58" applyFont="1" applyFill="1" applyBorder="1" applyAlignment="1">
      <alignment horizontal="center" vertical="center"/>
      <protection/>
    </xf>
    <xf numFmtId="168" fontId="6" fillId="33" borderId="11" xfId="58" applyNumberFormat="1" applyFont="1" applyFill="1" applyBorder="1" applyAlignment="1">
      <alignment/>
      <protection/>
    </xf>
    <xf numFmtId="0" fontId="55" fillId="35" borderId="16" xfId="58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71" fillId="33" borderId="0" xfId="58" applyFont="1" applyFill="1" applyAlignment="1">
      <alignment/>
      <protection/>
    </xf>
    <xf numFmtId="165" fontId="71" fillId="33" borderId="0" xfId="58" applyNumberFormat="1" applyFont="1" applyFill="1" applyBorder="1" applyAlignment="1" applyProtection="1">
      <alignment/>
      <protection locked="0"/>
    </xf>
    <xf numFmtId="168" fontId="52" fillId="33" borderId="0" xfId="58" applyNumberFormat="1" applyFont="1" applyFill="1" applyBorder="1" applyAlignment="1">
      <alignment/>
      <protection/>
    </xf>
    <xf numFmtId="165" fontId="71" fillId="33" borderId="0" xfId="58" applyNumberFormat="1" applyFont="1" applyFill="1" applyAlignment="1">
      <alignment/>
      <protection/>
    </xf>
    <xf numFmtId="0" fontId="72" fillId="0" borderId="0" xfId="0" applyFont="1" applyAlignment="1">
      <alignment/>
    </xf>
    <xf numFmtId="0" fontId="71" fillId="33" borderId="0" xfId="58" applyFont="1" applyFill="1" applyAlignment="1" applyProtection="1">
      <alignment/>
      <protection locked="0"/>
    </xf>
    <xf numFmtId="179" fontId="71" fillId="33" borderId="0" xfId="58" applyNumberFormat="1" applyFont="1" applyFill="1">
      <alignment/>
      <protection/>
    </xf>
    <xf numFmtId="168" fontId="71" fillId="33" borderId="0" xfId="58" applyNumberFormat="1" applyFont="1" applyFill="1">
      <alignment/>
      <protection/>
    </xf>
    <xf numFmtId="2" fontId="71" fillId="33" borderId="0" xfId="58" applyNumberFormat="1" applyFont="1" applyFill="1" applyAlignment="1">
      <alignment/>
      <protection/>
    </xf>
    <xf numFmtId="0" fontId="71" fillId="33" borderId="0" xfId="58" applyFont="1" applyFill="1">
      <alignment/>
      <protection/>
    </xf>
    <xf numFmtId="4" fontId="71" fillId="33" borderId="0" xfId="42" applyNumberFormat="1" applyFont="1" applyFill="1" applyAlignment="1">
      <alignment/>
    </xf>
    <xf numFmtId="172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175" fontId="71" fillId="33" borderId="0" xfId="0" applyNumberFormat="1" applyFont="1" applyFill="1" applyAlignment="1">
      <alignment/>
    </xf>
    <xf numFmtId="171" fontId="71" fillId="33" borderId="0" xfId="61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173" fontId="71" fillId="33" borderId="0" xfId="0" applyNumberFormat="1" applyFont="1" applyFill="1" applyAlignment="1">
      <alignment/>
    </xf>
    <xf numFmtId="0" fontId="71" fillId="33" borderId="0" xfId="0" applyFont="1" applyFill="1" applyAlignment="1">
      <alignment horizontal="right"/>
    </xf>
    <xf numFmtId="1" fontId="71" fillId="33" borderId="0" xfId="0" applyNumberFormat="1" applyFont="1" applyFill="1" applyAlignment="1">
      <alignment horizontal="center"/>
    </xf>
    <xf numFmtId="0" fontId="71" fillId="33" borderId="0" xfId="0" applyNumberFormat="1" applyFont="1" applyFill="1" applyAlignment="1">
      <alignment horizontal="left"/>
    </xf>
    <xf numFmtId="2" fontId="71" fillId="33" borderId="0" xfId="0" applyNumberFormat="1" applyFont="1" applyFill="1" applyAlignment="1">
      <alignment horizontal="center"/>
    </xf>
    <xf numFmtId="177" fontId="71" fillId="33" borderId="0" xfId="0" applyNumberFormat="1" applyFont="1" applyFill="1" applyAlignment="1">
      <alignment horizontal="left"/>
    </xf>
    <xf numFmtId="169" fontId="71" fillId="33" borderId="0" xfId="58" applyNumberFormat="1" applyFont="1" applyFill="1" applyAlignment="1" applyProtection="1">
      <alignment/>
      <protection locked="0"/>
    </xf>
    <xf numFmtId="169" fontId="71" fillId="33" borderId="0" xfId="58" applyNumberFormat="1" applyFont="1" applyFill="1" applyAlignment="1">
      <alignment/>
      <protection/>
    </xf>
    <xf numFmtId="179" fontId="71" fillId="33" borderId="0" xfId="58" applyNumberFormat="1" applyFont="1" applyFill="1" applyBorder="1" applyAlignment="1" applyProtection="1">
      <alignment horizontal="center" vertical="center"/>
      <protection locked="0"/>
    </xf>
    <xf numFmtId="0" fontId="71" fillId="33" borderId="0" xfId="58" applyFont="1" applyFill="1" applyBorder="1" applyAlignment="1">
      <alignment horizontal="center" vertical="center"/>
      <protection/>
    </xf>
    <xf numFmtId="0" fontId="71" fillId="33" borderId="0" xfId="58" applyFont="1" applyFill="1" applyBorder="1" applyAlignment="1">
      <alignment/>
      <protection/>
    </xf>
    <xf numFmtId="0" fontId="71" fillId="33" borderId="0" xfId="58" applyFont="1" applyFill="1" applyBorder="1" applyAlignment="1">
      <alignment vertical="center"/>
      <protection/>
    </xf>
    <xf numFmtId="4" fontId="71" fillId="33" borderId="0" xfId="58" applyNumberFormat="1" applyFont="1" applyFill="1" applyBorder="1" applyAlignment="1">
      <alignment vertical="center"/>
      <protection/>
    </xf>
    <xf numFmtId="0" fontId="69" fillId="33" borderId="0" xfId="58" applyFont="1" applyFill="1" applyBorder="1" applyAlignment="1">
      <alignment/>
      <protection/>
    </xf>
    <xf numFmtId="165" fontId="69" fillId="33" borderId="0" xfId="58" applyNumberFormat="1" applyFont="1" applyFill="1" applyBorder="1" applyAlignment="1">
      <alignment/>
      <protection/>
    </xf>
    <xf numFmtId="0" fontId="55" fillId="0" borderId="0" xfId="58" applyFont="1" applyFill="1" applyBorder="1" applyAlignment="1">
      <alignment horizontal="center" vertical="center"/>
      <protection/>
    </xf>
    <xf numFmtId="178" fontId="6" fillId="0" borderId="0" xfId="58" applyNumberFormat="1" applyFont="1" applyFill="1" applyBorder="1" applyAlignment="1">
      <alignment horizontal="center" vertical="center"/>
      <protection/>
    </xf>
    <xf numFmtId="0" fontId="55" fillId="36" borderId="20" xfId="58" applyFont="1" applyFill="1" applyBorder="1" applyAlignment="1">
      <alignment horizontal="center" vertical="center"/>
      <protection/>
    </xf>
    <xf numFmtId="0" fontId="55" fillId="36" borderId="21" xfId="58" applyFont="1" applyFill="1" applyBorder="1" applyAlignment="1" quotePrefix="1">
      <alignment horizontal="center" vertical="center"/>
      <protection/>
    </xf>
    <xf numFmtId="4" fontId="22" fillId="33" borderId="22" xfId="58" applyNumberFormat="1" applyFont="1" applyFill="1" applyBorder="1" applyAlignment="1">
      <alignment horizontal="center" vertical="center"/>
      <protection/>
    </xf>
    <xf numFmtId="2" fontId="22" fillId="33" borderId="21" xfId="58" applyNumberFormat="1" applyFont="1" applyFill="1" applyBorder="1" applyAlignment="1">
      <alignment horizontal="center" vertical="center"/>
      <protection/>
    </xf>
    <xf numFmtId="178" fontId="72" fillId="0" borderId="0" xfId="0" applyNumberFormat="1" applyFont="1" applyAlignment="1">
      <alignment/>
    </xf>
    <xf numFmtId="176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77" fontId="2" fillId="37" borderId="23" xfId="44" applyNumberFormat="1" applyFont="1" applyFill="1" applyBorder="1" applyAlignment="1" applyProtection="1">
      <alignment horizontal="center"/>
      <protection locked="0"/>
    </xf>
    <xf numFmtId="177" fontId="2" fillId="37" borderId="24" xfId="44" applyNumberFormat="1" applyFont="1" applyFill="1" applyBorder="1" applyAlignment="1" applyProtection="1">
      <alignment horizontal="center"/>
      <protection locked="0"/>
    </xf>
    <xf numFmtId="0" fontId="3" fillId="37" borderId="24" xfId="58" applyFont="1" applyFill="1" applyBorder="1" applyAlignment="1" applyProtection="1">
      <alignment horizontal="center"/>
      <protection locked="0"/>
    </xf>
    <xf numFmtId="0" fontId="3" fillId="37" borderId="25" xfId="58" applyFont="1" applyFill="1" applyBorder="1" applyAlignment="1" applyProtection="1">
      <alignment horizontal="center"/>
      <protection locked="0"/>
    </xf>
    <xf numFmtId="0" fontId="3" fillId="33" borderId="0" xfId="58" applyFont="1" applyFill="1" applyAlignment="1" applyProtection="1">
      <alignment horizontal="center"/>
      <protection locked="0"/>
    </xf>
    <xf numFmtId="9" fontId="17" fillId="37" borderId="10" xfId="61" applyFont="1" applyFill="1" applyBorder="1" applyAlignment="1" applyProtection="1">
      <alignment/>
      <protection locked="0"/>
    </xf>
    <xf numFmtId="0" fontId="18" fillId="37" borderId="10" xfId="58" applyFont="1" applyFill="1" applyBorder="1" applyAlignment="1" applyProtection="1">
      <alignment horizontal="center" vertical="center"/>
      <protection locked="0"/>
    </xf>
    <xf numFmtId="0" fontId="68" fillId="35" borderId="26" xfId="0" applyFont="1" applyFill="1" applyBorder="1" applyAlignment="1" applyProtection="1" quotePrefix="1">
      <alignment horizontal="center" vertical="center"/>
      <protection locked="0"/>
    </xf>
    <xf numFmtId="0" fontId="2" fillId="6" borderId="27" xfId="0" applyFont="1" applyFill="1" applyBorder="1" applyAlignment="1">
      <alignment horizontal="centerContinuous"/>
    </xf>
    <xf numFmtId="0" fontId="2" fillId="6" borderId="11" xfId="0" applyFont="1" applyFill="1" applyBorder="1" applyAlignment="1">
      <alignment horizontal="centerContinuous" vertical="center"/>
    </xf>
    <xf numFmtId="0" fontId="2" fillId="6" borderId="11" xfId="0" applyFont="1" applyFill="1" applyBorder="1" applyAlignment="1">
      <alignment/>
    </xf>
    <xf numFmtId="0" fontId="5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wrapText="1"/>
    </xf>
    <xf numFmtId="177" fontId="2" fillId="6" borderId="28" xfId="44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 quotePrefix="1">
      <alignment horizontal="center" vertical="top"/>
    </xf>
    <xf numFmtId="0" fontId="2" fillId="6" borderId="0" xfId="0" applyFont="1" applyFill="1" applyBorder="1" applyAlignment="1">
      <alignment/>
    </xf>
    <xf numFmtId="0" fontId="3" fillId="6" borderId="13" xfId="58" applyFont="1" applyFill="1" applyBorder="1" applyAlignment="1">
      <alignment horizontal="centerContinuous"/>
      <protection/>
    </xf>
    <xf numFmtId="0" fontId="2" fillId="6" borderId="0" xfId="0" applyFont="1" applyFill="1" applyBorder="1" applyAlignment="1">
      <alignment horizontal="center" vertical="top"/>
    </xf>
    <xf numFmtId="170" fontId="2" fillId="6" borderId="0" xfId="0" applyNumberFormat="1" applyFont="1" applyFill="1" applyBorder="1" applyAlignment="1">
      <alignment/>
    </xf>
    <xf numFmtId="169" fontId="2" fillId="6" borderId="0" xfId="0" applyNumberFormat="1" applyFont="1" applyFill="1" applyBorder="1" applyAlignment="1">
      <alignment/>
    </xf>
    <xf numFmtId="0" fontId="3" fillId="6" borderId="0" xfId="58" applyFont="1" applyFill="1" applyBorder="1" applyAlignment="1">
      <alignment horizontal="centerContinuous" vertical="center"/>
      <protection/>
    </xf>
    <xf numFmtId="0" fontId="3" fillId="6" borderId="0" xfId="58" applyFont="1" applyFill="1" applyBorder="1" applyAlignment="1">
      <alignment horizontal="centerContinuous"/>
      <protection/>
    </xf>
    <xf numFmtId="0" fontId="3" fillId="6" borderId="29" xfId="58" applyFont="1" applyFill="1" applyBorder="1" applyAlignment="1">
      <alignment horizontal="centerContinuous"/>
      <protection/>
    </xf>
    <xf numFmtId="0" fontId="3" fillId="6" borderId="14" xfId="58" applyFont="1" applyFill="1" applyBorder="1" applyAlignment="1">
      <alignment horizontal="centerContinuous"/>
      <protection/>
    </xf>
    <xf numFmtId="0" fontId="3" fillId="6" borderId="14" xfId="58" applyFont="1" applyFill="1" applyBorder="1" applyAlignment="1">
      <alignment/>
      <protection/>
    </xf>
    <xf numFmtId="0" fontId="3" fillId="6" borderId="15" xfId="58" applyFont="1" applyFill="1" applyBorder="1" applyAlignment="1">
      <alignment/>
      <protection/>
    </xf>
    <xf numFmtId="0" fontId="73" fillId="6" borderId="10" xfId="0" applyFont="1" applyFill="1" applyBorder="1" applyAlignment="1">
      <alignment horizontal="center" vertical="center"/>
    </xf>
    <xf numFmtId="174" fontId="23" fillId="6" borderId="10" xfId="0" applyNumberFormat="1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169" fontId="23" fillId="6" borderId="10" xfId="0" applyNumberFormat="1" applyFont="1" applyFill="1" applyBorder="1" applyAlignment="1">
      <alignment horizontal="center" vertical="center"/>
    </xf>
    <xf numFmtId="170" fontId="23" fillId="6" borderId="10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/>
    </xf>
    <xf numFmtId="0" fontId="74" fillId="34" borderId="27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/>
    </xf>
    <xf numFmtId="0" fontId="74" fillId="34" borderId="29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75" fillId="38" borderId="20" xfId="54" applyFont="1" applyFill="1" applyBorder="1" applyAlignment="1" applyProtection="1">
      <alignment horizontal="center"/>
      <protection/>
    </xf>
    <xf numFmtId="0" fontId="76" fillId="38" borderId="21" xfId="0" applyFont="1" applyFill="1" applyBorder="1" applyAlignment="1">
      <alignment horizontal="center"/>
    </xf>
    <xf numFmtId="0" fontId="76" fillId="38" borderId="22" xfId="0" applyFont="1" applyFill="1" applyBorder="1" applyAlignment="1">
      <alignment horizontal="center"/>
    </xf>
    <xf numFmtId="0" fontId="75" fillId="36" borderId="20" xfId="54" applyFont="1" applyFill="1" applyBorder="1" applyAlignment="1" applyProtection="1">
      <alignment horizontal="center"/>
      <protection/>
    </xf>
    <xf numFmtId="0" fontId="76" fillId="36" borderId="21" xfId="0" applyFont="1" applyFill="1" applyBorder="1" applyAlignment="1">
      <alignment horizontal="center"/>
    </xf>
    <xf numFmtId="0" fontId="76" fillId="36" borderId="22" xfId="0" applyFont="1" applyFill="1" applyBorder="1" applyAlignment="1">
      <alignment horizontal="center"/>
    </xf>
    <xf numFmtId="0" fontId="77" fillId="37" borderId="30" xfId="0" applyFont="1" applyFill="1" applyBorder="1" applyAlignment="1">
      <alignment horizontal="center"/>
    </xf>
    <xf numFmtId="0" fontId="77" fillId="37" borderId="31" xfId="0" applyFont="1" applyFill="1" applyBorder="1" applyAlignment="1">
      <alignment horizontal="center"/>
    </xf>
    <xf numFmtId="0" fontId="77" fillId="37" borderId="32" xfId="0" applyFont="1" applyFill="1" applyBorder="1" applyAlignment="1">
      <alignment horizontal="center"/>
    </xf>
    <xf numFmtId="10" fontId="21" fillId="33" borderId="10" xfId="58" applyNumberFormat="1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horizontal="center" vertical="center"/>
      <protection/>
    </xf>
    <xf numFmtId="178" fontId="78" fillId="33" borderId="30" xfId="58" applyNumberFormat="1" applyFont="1" applyFill="1" applyBorder="1" applyAlignment="1">
      <alignment horizontal="center" vertical="center"/>
      <protection/>
    </xf>
    <xf numFmtId="178" fontId="78" fillId="33" borderId="32" xfId="58" applyNumberFormat="1" applyFont="1" applyFill="1" applyBorder="1" applyAlignment="1">
      <alignment horizontal="center" vertical="center"/>
      <protection/>
    </xf>
    <xf numFmtId="0" fontId="55" fillId="39" borderId="30" xfId="58" applyFont="1" applyFill="1" applyBorder="1" applyAlignment="1">
      <alignment horizontal="center" vertical="center"/>
      <protection/>
    </xf>
    <xf numFmtId="0" fontId="55" fillId="39" borderId="32" xfId="58" applyFont="1" applyFill="1" applyBorder="1" applyAlignment="1">
      <alignment horizontal="center" vertical="center"/>
      <protection/>
    </xf>
    <xf numFmtId="0" fontId="20" fillId="37" borderId="27" xfId="58" applyFont="1" applyFill="1" applyBorder="1" applyAlignment="1">
      <alignment horizontal="center" vertical="center" wrapText="1"/>
      <protection/>
    </xf>
    <xf numFmtId="0" fontId="20" fillId="37" borderId="11" xfId="58" applyFont="1" applyFill="1" applyBorder="1" applyAlignment="1">
      <alignment horizontal="center" vertical="center" wrapText="1"/>
      <protection/>
    </xf>
    <xf numFmtId="0" fontId="20" fillId="37" borderId="12" xfId="58" applyFont="1" applyFill="1" applyBorder="1" applyAlignment="1">
      <alignment horizontal="center" vertical="center" wrapText="1"/>
      <protection/>
    </xf>
    <xf numFmtId="0" fontId="20" fillId="37" borderId="28" xfId="58" applyFont="1" applyFill="1" applyBorder="1" applyAlignment="1">
      <alignment horizontal="center" vertical="center" wrapText="1"/>
      <protection/>
    </xf>
    <xf numFmtId="0" fontId="20" fillId="37" borderId="0" xfId="58" applyFont="1" applyFill="1" applyBorder="1" applyAlignment="1">
      <alignment horizontal="center" vertical="center" wrapText="1"/>
      <protection/>
    </xf>
    <xf numFmtId="0" fontId="20" fillId="37" borderId="13" xfId="58" applyFont="1" applyFill="1" applyBorder="1" applyAlignment="1">
      <alignment horizontal="center" vertical="center" wrapText="1"/>
      <protection/>
    </xf>
    <xf numFmtId="0" fontId="20" fillId="37" borderId="29" xfId="58" applyFont="1" applyFill="1" applyBorder="1" applyAlignment="1">
      <alignment horizontal="center" vertical="center" wrapText="1"/>
      <protection/>
    </xf>
    <xf numFmtId="0" fontId="20" fillId="37" borderId="14" xfId="58" applyFont="1" applyFill="1" applyBorder="1" applyAlignment="1">
      <alignment horizontal="center" vertical="center" wrapText="1"/>
      <protection/>
    </xf>
    <xf numFmtId="0" fontId="20" fillId="37" borderId="15" xfId="58" applyFont="1" applyFill="1" applyBorder="1" applyAlignment="1">
      <alignment horizontal="center" vertical="center" wrapText="1"/>
      <protection/>
    </xf>
    <xf numFmtId="0" fontId="17" fillId="19" borderId="30" xfId="0" applyFont="1" applyFill="1" applyBorder="1" applyAlignment="1">
      <alignment horizontal="center" vertical="center"/>
    </xf>
    <xf numFmtId="0" fontId="17" fillId="19" borderId="31" xfId="0" applyFont="1" applyFill="1" applyBorder="1" applyAlignment="1">
      <alignment horizontal="center" vertical="center"/>
    </xf>
    <xf numFmtId="0" fontId="17" fillId="19" borderId="32" xfId="0" applyFont="1" applyFill="1" applyBorder="1" applyAlignment="1">
      <alignment horizontal="center" vertical="center"/>
    </xf>
    <xf numFmtId="0" fontId="3" fillId="6" borderId="14" xfId="58" applyFont="1" applyFill="1" applyBorder="1" applyAlignment="1" quotePrefix="1">
      <alignment horizontal="center" vertical="center"/>
      <protection/>
    </xf>
    <xf numFmtId="0" fontId="0" fillId="6" borderId="14" xfId="0" applyFill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6" borderId="0" xfId="58" applyFont="1" applyFill="1" applyBorder="1" applyAlignment="1">
      <alignment horizontal="center" vertical="center"/>
      <protection/>
    </xf>
    <xf numFmtId="0" fontId="0" fillId="6" borderId="0" xfId="0" applyFill="1" applyBorder="1" applyAlignment="1">
      <alignment horizontal="center" vertical="center"/>
    </xf>
    <xf numFmtId="0" fontId="3" fillId="6" borderId="0" xfId="58" applyFont="1" applyFill="1" applyBorder="1" applyAlignment="1" quotePrefix="1">
      <alignment horizontal="center" vertical="center"/>
      <protection/>
    </xf>
    <xf numFmtId="0" fontId="3" fillId="6" borderId="0" xfId="58" applyFont="1" applyFill="1" applyBorder="1" applyAlignment="1">
      <alignment horizontal="center" vertical="center"/>
      <protection/>
    </xf>
    <xf numFmtId="0" fontId="68" fillId="35" borderId="1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valuation Log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el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775"/>
          <c:w val="0.97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solidFill>
              <a:srgbClr val="96969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Analiz!$B$3:$B$1002</c:f>
              <c:numCache/>
            </c:numRef>
          </c:cat>
          <c:val>
            <c:numRef>
              <c:f>[0]!Data</c:f>
              <c:numCache/>
            </c:numRef>
          </c:val>
        </c:ser>
        <c:gapWidth val="100"/>
        <c:axId val="8744698"/>
        <c:axId val="11593419"/>
      </c:ba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Analiz!$N$69:$N$70</c:f>
              <c:numCache/>
            </c:numRef>
          </c:xVal>
          <c:yVal>
            <c:numRef>
              <c:f>Analiz!$O$69:$O$70</c:f>
              <c:numCache/>
            </c:numRef>
          </c:yVal>
          <c:smooth val="0"/>
        </c:ser>
        <c:ser>
          <c:idx val="2"/>
          <c:order val="2"/>
          <c:tx>
            <c:v>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Analiz!$N$77:$N$78</c:f>
              <c:numCache/>
            </c:numRef>
          </c:xVal>
          <c:yVal>
            <c:numRef>
              <c:f>Analiz!$K$59:$L$59</c:f>
              <c:numCache/>
            </c:numRef>
          </c:yVal>
          <c:smooth val="1"/>
        </c:ser>
        <c:ser>
          <c:idx val="3"/>
          <c:order val="3"/>
          <c:tx>
            <c:v>High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Analiz!$N$77:$N$78</c:f>
              <c:numCache/>
            </c:numRef>
          </c:xVal>
          <c:yVal>
            <c:numRef>
              <c:f>Analiz!$K$60:$L$60</c:f>
              <c:numCache/>
            </c:numRef>
          </c:yVal>
          <c:smooth val="0"/>
        </c:ser>
        <c:axId val="8744698"/>
        <c:axId val="11593419"/>
      </c:scatter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3419"/>
        <c:crosses val="autoZero"/>
        <c:auto val="1"/>
        <c:lblOffset val="100"/>
        <c:tickLblSkip val="1"/>
        <c:noMultiLvlLbl val="0"/>
      </c:catAx>
      <c:valAx>
        <c:axId val="1159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D3D3D3"/>
        </a:gs>
        <a:gs pos="50000">
          <a:srgbClr val="FFFFFF"/>
        </a:gs>
        <a:gs pos="100000">
          <a:srgbClr val="D3D3D3"/>
        </a:gs>
      </a:gsLst>
      <a:lin ang="5400000" scaled="1"/>
    </a:gradFill>
    <a:ln w="25400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8000"/>
                </a:solidFill>
              </a:rPr>
              <a:t>Gaussian (normal)  Dağılım
</a:t>
            </a:r>
          </a:p>
        </c:rich>
      </c:tx>
      <c:layout>
        <c:manualLayout>
          <c:xMode val="factor"/>
          <c:yMode val="factor"/>
          <c:x val="0.04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"/>
          <c:w val="0.92725"/>
          <c:h val="0.85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Analiz!$E$49:$E$1002</c:f>
              <c:numCache/>
            </c:numRef>
          </c:cat>
          <c:val>
            <c:numRef>
              <c:f>Analiz!$I$49:$I$1002</c:f>
              <c:numCache/>
            </c:numRef>
          </c:val>
        </c:ser>
        <c:axId val="37231908"/>
        <c:axId val="6665171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Analiz!$E$49:$E$1002</c:f>
              <c:numCache/>
            </c:numRef>
          </c:cat>
          <c:val>
            <c:numRef>
              <c:f>Analiz!$F$49:$F$1002</c:f>
              <c:numCache/>
            </c:numRef>
          </c:val>
          <c:smooth val="1"/>
        </c:ser>
        <c:axId val="37231908"/>
        <c:axId val="66651717"/>
      </c:lineChart>
      <c:cat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6651717"/>
        <c:crosses val="autoZero"/>
        <c:auto val="0"/>
        <c:lblOffset val="100"/>
        <c:tickLblSkip val="100"/>
        <c:tickMarkSkip val="100"/>
        <c:noMultiLvlLbl val="0"/>
      </c:catAx>
      <c:valAx>
        <c:axId val="666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0.43925</cdr:y>
    </cdr:from>
    <cdr:to>
      <cdr:x>0.326</cdr:x>
      <cdr:y>0.5555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28950" y="1504950"/>
          <a:ext cx="1181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57150</xdr:rowOff>
    </xdr:from>
    <xdr:to>
      <xdr:col>15</xdr:col>
      <xdr:colOff>142875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105400" y="52387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25</xdr:row>
      <xdr:rowOff>19050</xdr:rowOff>
    </xdr:from>
    <xdr:to>
      <xdr:col>14</xdr:col>
      <xdr:colOff>342900</xdr:colOff>
      <xdr:row>40</xdr:row>
      <xdr:rowOff>19050</xdr:rowOff>
    </xdr:to>
    <xdr:graphicFrame>
      <xdr:nvGraphicFramePr>
        <xdr:cNvPr id="2" name="Chart 4"/>
        <xdr:cNvGraphicFramePr/>
      </xdr:nvGraphicFramePr>
      <xdr:xfrm>
        <a:off x="1228725" y="6076950"/>
        <a:ext cx="129254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1552575</xdr:colOff>
      <xdr:row>32</xdr:row>
      <xdr:rowOff>228600</xdr:rowOff>
    </xdr:from>
    <xdr:to>
      <xdr:col>6</xdr:col>
      <xdr:colOff>781050</xdr:colOff>
      <xdr:row>34</xdr:row>
      <xdr:rowOff>57150</xdr:rowOff>
    </xdr:to>
    <xdr:sp textlink="$R$32">
      <xdr:nvSpPr>
        <xdr:cNvPr id="3" name="TextBox 1"/>
        <xdr:cNvSpPr txBox="1">
          <a:spLocks noChangeArrowheads="1"/>
        </xdr:cNvSpPr>
      </xdr:nvSpPr>
      <xdr:spPr>
        <a:xfrm>
          <a:off x="3686175" y="7886700"/>
          <a:ext cx="800100" cy="285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0d67949-2d19-4b27-989a-945831456dc8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4,50%</a:t>
          </a:fld>
        </a:p>
      </xdr:txBody>
    </xdr:sp>
    <xdr:clientData/>
  </xdr:twoCellAnchor>
  <xdr:twoCellAnchor>
    <xdr:from>
      <xdr:col>12</xdr:col>
      <xdr:colOff>723900</xdr:colOff>
      <xdr:row>33</xdr:row>
      <xdr:rowOff>95250</xdr:rowOff>
    </xdr:from>
    <xdr:to>
      <xdr:col>12</xdr:col>
      <xdr:colOff>1428750</xdr:colOff>
      <xdr:row>34</xdr:row>
      <xdr:rowOff>152400</xdr:rowOff>
    </xdr:to>
    <xdr:sp textlink="$R$32">
      <xdr:nvSpPr>
        <xdr:cNvPr id="4" name="TextBox 5"/>
        <xdr:cNvSpPr txBox="1">
          <a:spLocks noChangeArrowheads="1"/>
        </xdr:cNvSpPr>
      </xdr:nvSpPr>
      <xdr:spPr>
        <a:xfrm>
          <a:off x="11753850" y="7981950"/>
          <a:ext cx="704850" cy="285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fld id="{f9ed8c6c-35a6-483d-9cec-451436a46cd7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4,50%</a:t>
          </a:fld>
        </a:p>
      </xdr:txBody>
    </xdr:sp>
    <xdr:clientData/>
  </xdr:twoCellAnchor>
  <xdr:twoCellAnchor>
    <xdr:from>
      <xdr:col>11</xdr:col>
      <xdr:colOff>1171575</xdr:colOff>
      <xdr:row>35</xdr:row>
      <xdr:rowOff>114300</xdr:rowOff>
    </xdr:from>
    <xdr:to>
      <xdr:col>12</xdr:col>
      <xdr:colOff>657225</xdr:colOff>
      <xdr:row>35</xdr:row>
      <xdr:rowOff>161925</xdr:rowOff>
    </xdr:to>
    <xdr:sp>
      <xdr:nvSpPr>
        <xdr:cNvPr id="5" name="Right Arrow 2"/>
        <xdr:cNvSpPr>
          <a:spLocks/>
        </xdr:cNvSpPr>
      </xdr:nvSpPr>
      <xdr:spPr>
        <a:xfrm rot="19492880">
          <a:off x="10991850" y="8458200"/>
          <a:ext cx="695325" cy="47625"/>
        </a:xfrm>
        <a:prstGeom prst="rightArrow">
          <a:avLst>
            <a:gd name="adj" fmla="val 46731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35</xdr:row>
      <xdr:rowOff>123825</xdr:rowOff>
    </xdr:from>
    <xdr:to>
      <xdr:col>7</xdr:col>
      <xdr:colOff>104775</xdr:colOff>
      <xdr:row>35</xdr:row>
      <xdr:rowOff>171450</xdr:rowOff>
    </xdr:to>
    <xdr:sp>
      <xdr:nvSpPr>
        <xdr:cNvPr id="6" name="Right Arrow 7"/>
        <xdr:cNvSpPr>
          <a:spLocks/>
        </xdr:cNvSpPr>
      </xdr:nvSpPr>
      <xdr:spPr>
        <a:xfrm rot="13372702" flipV="1">
          <a:off x="4352925" y="8467725"/>
          <a:ext cx="704850" cy="47625"/>
        </a:xfrm>
        <a:prstGeom prst="rightArrow">
          <a:avLst>
            <a:gd name="adj" fmla="val 4675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1247775</xdr:colOff>
      <xdr:row>29</xdr:row>
      <xdr:rowOff>95250</xdr:rowOff>
    </xdr:from>
    <xdr:to>
      <xdr:col>10</xdr:col>
      <xdr:colOff>1781175</xdr:colOff>
      <xdr:row>29</xdr:row>
      <xdr:rowOff>142875</xdr:rowOff>
    </xdr:to>
    <xdr:sp>
      <xdr:nvSpPr>
        <xdr:cNvPr id="7" name="Right Arrow 8"/>
        <xdr:cNvSpPr>
          <a:spLocks/>
        </xdr:cNvSpPr>
      </xdr:nvSpPr>
      <xdr:spPr>
        <a:xfrm rot="19916409" flipV="1">
          <a:off x="9105900" y="7067550"/>
          <a:ext cx="533400" cy="47625"/>
        </a:xfrm>
        <a:prstGeom prst="rightArrow">
          <a:avLst>
            <a:gd name="adj" fmla="val 45685"/>
          </a:avLst>
        </a:prstGeom>
        <a:solidFill>
          <a:srgbClr val="00206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1819275</xdr:colOff>
      <xdr:row>28</xdr:row>
      <xdr:rowOff>38100</xdr:rowOff>
    </xdr:from>
    <xdr:to>
      <xdr:col>11</xdr:col>
      <xdr:colOff>885825</xdr:colOff>
      <xdr:row>29</xdr:row>
      <xdr:rowOff>95250</xdr:rowOff>
    </xdr:to>
    <xdr:sp textlink="$R$30">
      <xdr:nvSpPr>
        <xdr:cNvPr id="8" name="TextBox 9"/>
        <xdr:cNvSpPr txBox="1">
          <a:spLocks noChangeArrowheads="1"/>
        </xdr:cNvSpPr>
      </xdr:nvSpPr>
      <xdr:spPr>
        <a:xfrm>
          <a:off x="9677400" y="6781800"/>
          <a:ext cx="1028700" cy="2857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00066bf-1419-4e29-b453-67d12983e19f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91,0  %</a:t>
          </a:fld>
        </a:p>
      </xdr:txBody>
    </xdr:sp>
    <xdr:clientData/>
  </xdr:twoCellAnchor>
  <xdr:twoCellAnchor>
    <xdr:from>
      <xdr:col>8</xdr:col>
      <xdr:colOff>809625</xdr:colOff>
      <xdr:row>17</xdr:row>
      <xdr:rowOff>190500</xdr:rowOff>
    </xdr:from>
    <xdr:to>
      <xdr:col>9</xdr:col>
      <xdr:colOff>447675</xdr:colOff>
      <xdr:row>18</xdr:row>
      <xdr:rowOff>180975</xdr:rowOff>
    </xdr:to>
    <xdr:sp fLocksText="0">
      <xdr:nvSpPr>
        <xdr:cNvPr id="9" name="TextBox 3"/>
        <xdr:cNvSpPr txBox="1">
          <a:spLocks noChangeArrowheads="1"/>
        </xdr:cNvSpPr>
      </xdr:nvSpPr>
      <xdr:spPr>
        <a:xfrm>
          <a:off x="6581775" y="4238625"/>
          <a:ext cx="790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17</xdr:row>
      <xdr:rowOff>190500</xdr:rowOff>
    </xdr:from>
    <xdr:to>
      <xdr:col>10</xdr:col>
      <xdr:colOff>542925</xdr:colOff>
      <xdr:row>18</xdr:row>
      <xdr:rowOff>171450</xdr:rowOff>
    </xdr:to>
    <xdr:sp textlink="$N$25">
      <xdr:nvSpPr>
        <xdr:cNvPr id="10" name="TextBox 11"/>
        <xdr:cNvSpPr txBox="1">
          <a:spLocks noChangeArrowheads="1"/>
        </xdr:cNvSpPr>
      </xdr:nvSpPr>
      <xdr:spPr>
        <a:xfrm>
          <a:off x="7496175" y="4238625"/>
          <a:ext cx="904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a1ee1e2-bc4c-4457-8198-5c8716baec27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41,90</a:t>
          </a:fld>
        </a:p>
      </xdr:txBody>
    </xdr:sp>
    <xdr:clientData/>
  </xdr:twoCellAnchor>
  <xdr:twoCellAnchor>
    <xdr:from>
      <xdr:col>10</xdr:col>
      <xdr:colOff>1143000</xdr:colOff>
      <xdr:row>17</xdr:row>
      <xdr:rowOff>180975</xdr:rowOff>
    </xdr:from>
    <xdr:to>
      <xdr:col>10</xdr:col>
      <xdr:colOff>1943100</xdr:colOff>
      <xdr:row>18</xdr:row>
      <xdr:rowOff>171450</xdr:rowOff>
    </xdr:to>
    <xdr:sp fLocksText="0">
      <xdr:nvSpPr>
        <xdr:cNvPr id="11" name="TextBox 12"/>
        <xdr:cNvSpPr txBox="1">
          <a:spLocks noChangeArrowheads="1"/>
        </xdr:cNvSpPr>
      </xdr:nvSpPr>
      <xdr:spPr>
        <a:xfrm>
          <a:off x="9001125" y="4229100"/>
          <a:ext cx="800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17</xdr:row>
      <xdr:rowOff>180975</xdr:rowOff>
    </xdr:from>
    <xdr:to>
      <xdr:col>11</xdr:col>
      <xdr:colOff>885825</xdr:colOff>
      <xdr:row>18</xdr:row>
      <xdr:rowOff>161925</xdr:rowOff>
    </xdr:to>
    <xdr:sp textlink="$G$5">
      <xdr:nvSpPr>
        <xdr:cNvPr id="12" name="TextBox 13"/>
        <xdr:cNvSpPr txBox="1">
          <a:spLocks noChangeArrowheads="1"/>
        </xdr:cNvSpPr>
      </xdr:nvSpPr>
      <xdr:spPr>
        <a:xfrm>
          <a:off x="9906000" y="422910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71c037c-5552-415a-92a0-3b6361b0d11d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fld>
        </a:p>
      </xdr:txBody>
    </xdr:sp>
    <xdr:clientData/>
  </xdr:twoCellAnchor>
  <xdr:twoCellAnchor>
    <xdr:from>
      <xdr:col>12</xdr:col>
      <xdr:colOff>209550</xdr:colOff>
      <xdr:row>17</xdr:row>
      <xdr:rowOff>180975</xdr:rowOff>
    </xdr:from>
    <xdr:to>
      <xdr:col>12</xdr:col>
      <xdr:colOff>1009650</xdr:colOff>
      <xdr:row>18</xdr:row>
      <xdr:rowOff>161925</xdr:rowOff>
    </xdr:to>
    <xdr:sp fLocksText="0">
      <xdr:nvSpPr>
        <xdr:cNvPr id="13" name="TextBox 14"/>
        <xdr:cNvSpPr txBox="1">
          <a:spLocks noChangeArrowheads="1"/>
        </xdr:cNvSpPr>
      </xdr:nvSpPr>
      <xdr:spPr>
        <a:xfrm>
          <a:off x="11239500" y="422910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1114425</xdr:colOff>
      <xdr:row>17</xdr:row>
      <xdr:rowOff>171450</xdr:rowOff>
    </xdr:from>
    <xdr:to>
      <xdr:col>12</xdr:col>
      <xdr:colOff>1905000</xdr:colOff>
      <xdr:row>18</xdr:row>
      <xdr:rowOff>161925</xdr:rowOff>
    </xdr:to>
    <xdr:sp textlink="$M$25">
      <xdr:nvSpPr>
        <xdr:cNvPr id="14" name="TextBox 15"/>
        <xdr:cNvSpPr txBox="1">
          <a:spLocks noChangeArrowheads="1"/>
        </xdr:cNvSpPr>
      </xdr:nvSpPr>
      <xdr:spPr>
        <a:xfrm>
          <a:off x="12144375" y="4219575"/>
          <a:ext cx="790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e00fc545-3561-4cfc-b3d5-c3bd4f17f2f1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34,10</a:t>
          </a:fld>
        </a:p>
      </xdr:txBody>
    </xdr:sp>
    <xdr:clientData/>
  </xdr:twoCellAnchor>
  <xdr:twoCellAnchor>
    <xdr:from>
      <xdr:col>8</xdr:col>
      <xdr:colOff>809625</xdr:colOff>
      <xdr:row>18</xdr:row>
      <xdr:rowOff>76200</xdr:rowOff>
    </xdr:from>
    <xdr:to>
      <xdr:col>9</xdr:col>
      <xdr:colOff>447675</xdr:colOff>
      <xdr:row>18</xdr:row>
      <xdr:rowOff>76200</xdr:rowOff>
    </xdr:to>
    <xdr:sp>
      <xdr:nvSpPr>
        <xdr:cNvPr id="15" name="Straight Connector 6"/>
        <xdr:cNvSpPr>
          <a:spLocks/>
        </xdr:cNvSpPr>
      </xdr:nvSpPr>
      <xdr:spPr>
        <a:xfrm>
          <a:off x="6581775" y="4352925"/>
          <a:ext cx="790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1152525</xdr:colOff>
      <xdr:row>18</xdr:row>
      <xdr:rowOff>66675</xdr:rowOff>
    </xdr:from>
    <xdr:to>
      <xdr:col>10</xdr:col>
      <xdr:colOff>1943100</xdr:colOff>
      <xdr:row>18</xdr:row>
      <xdr:rowOff>66675</xdr:rowOff>
    </xdr:to>
    <xdr:sp>
      <xdr:nvSpPr>
        <xdr:cNvPr id="16" name="Straight Connector 18"/>
        <xdr:cNvSpPr>
          <a:spLocks/>
        </xdr:cNvSpPr>
      </xdr:nvSpPr>
      <xdr:spPr>
        <a:xfrm>
          <a:off x="9010650" y="4343400"/>
          <a:ext cx="790575" cy="0"/>
        </a:xfrm>
        <a:prstGeom prst="line">
          <a:avLst/>
        </a:prstGeom>
        <a:noFill/>
        <a:ln w="19050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66675</xdr:rowOff>
    </xdr:from>
    <xdr:to>
      <xdr:col>12</xdr:col>
      <xdr:colOff>1009650</xdr:colOff>
      <xdr:row>18</xdr:row>
      <xdr:rowOff>66675</xdr:rowOff>
    </xdr:to>
    <xdr:sp>
      <xdr:nvSpPr>
        <xdr:cNvPr id="17" name="Straight Connector 19"/>
        <xdr:cNvSpPr>
          <a:spLocks/>
        </xdr:cNvSpPr>
      </xdr:nvSpPr>
      <xdr:spPr>
        <a:xfrm>
          <a:off x="11249025" y="4343400"/>
          <a:ext cx="79057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66675</xdr:rowOff>
    </xdr:from>
    <xdr:to>
      <xdr:col>13</xdr:col>
      <xdr:colOff>695325</xdr:colOff>
      <xdr:row>21</xdr:row>
      <xdr:rowOff>247650</xdr:rowOff>
    </xdr:to>
    <xdr:sp>
      <xdr:nvSpPr>
        <xdr:cNvPr id="18" name="Rectangle 10"/>
        <xdr:cNvSpPr>
          <a:spLocks/>
        </xdr:cNvSpPr>
      </xdr:nvSpPr>
      <xdr:spPr>
        <a:xfrm>
          <a:off x="1676400" y="4810125"/>
          <a:ext cx="12011025" cy="409575"/>
        </a:xfrm>
        <a:prstGeom prst="rect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onvecimento.com/" TargetMode="External" /><Relationship Id="rId2" Type="http://schemas.openxmlformats.org/officeDocument/2006/relationships/hyperlink" Target="mailto:yasin.engin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showGridLines="0" zoomScalePageLayoutView="0" workbookViewId="0" topLeftCell="A1">
      <selection activeCell="C21" sqref="C21"/>
    </sheetView>
  </sheetViews>
  <sheetFormatPr defaultColWidth="9.00390625" defaultRowHeight="14.25"/>
  <sheetData>
    <row r="2" ht="15" thickBot="1"/>
    <row r="3" spans="2:12" ht="14.25">
      <c r="B3" s="106" t="s">
        <v>39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2:12" ht="14.25"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2:12" ht="15" thickBot="1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ht="15" thickBot="1"/>
    <row r="7" spans="2:12" ht="19.5" thickBot="1">
      <c r="B7" s="115" t="s">
        <v>40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ht="15" thickBot="1"/>
    <row r="9" spans="2:12" ht="19.5" thickBot="1">
      <c r="B9" s="118" t="s">
        <v>41</v>
      </c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2" ht="15" thickBot="1"/>
    <row r="13" spans="2:12" ht="19.5" thickBot="1">
      <c r="B13" s="121" t="s">
        <v>42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</row>
  </sheetData>
  <sheetProtection password="CE28" sheet="1" objects="1" scenarios="1"/>
  <mergeCells count="4">
    <mergeCell ref="B3:L5"/>
    <mergeCell ref="B7:L7"/>
    <mergeCell ref="B9:L9"/>
    <mergeCell ref="B13:L13"/>
  </mergeCells>
  <hyperlinks>
    <hyperlink ref="B7" r:id="rId1" display="www.betonvecimento.com "/>
    <hyperlink ref="B9" r:id="rId2" display="yasin.engi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6"/>
  <sheetViews>
    <sheetView showGridLines="0" tabSelected="1" zoomScale="85" zoomScaleNormal="85" zoomScalePageLayoutView="0" workbookViewId="0" topLeftCell="A1">
      <selection activeCell="F19" sqref="F19:N19"/>
    </sheetView>
  </sheetViews>
  <sheetFormatPr defaultColWidth="9.00390625" defaultRowHeight="14.25"/>
  <cols>
    <col min="1" max="1" width="1.25" style="1" customWidth="1"/>
    <col min="2" max="2" width="4.50390625" style="1" bestFit="1" customWidth="1"/>
    <col min="3" max="3" width="8.875" style="72" customWidth="1"/>
    <col min="4" max="4" width="2.625" style="7" customWidth="1"/>
    <col min="5" max="5" width="10.75390625" style="1" bestFit="1" customWidth="1"/>
    <col min="6" max="6" width="20.625" style="1" customWidth="1"/>
    <col min="7" max="7" width="16.375" style="1" bestFit="1" customWidth="1"/>
    <col min="8" max="8" width="10.75390625" style="1" bestFit="1" customWidth="1"/>
    <col min="9" max="9" width="15.125" style="1" bestFit="1" customWidth="1"/>
    <col min="10" max="10" width="12.25390625" style="1" customWidth="1"/>
    <col min="11" max="11" width="25.75390625" style="1" bestFit="1" customWidth="1"/>
    <col min="12" max="12" width="15.875" style="1" bestFit="1" customWidth="1"/>
    <col min="13" max="13" width="25.75390625" style="1" bestFit="1" customWidth="1"/>
    <col min="14" max="14" width="10.75390625" style="1" bestFit="1" customWidth="1"/>
    <col min="15" max="15" width="4.50390625" style="1" bestFit="1" customWidth="1"/>
    <col min="16" max="16" width="3.00390625" style="1" customWidth="1"/>
    <col min="17" max="17" width="9.00390625" style="1" customWidth="1"/>
    <col min="18" max="18" width="9.25390625" style="1" bestFit="1" customWidth="1"/>
    <col min="19" max="16384" width="9.00390625" style="1" customWidth="1"/>
  </cols>
  <sheetData>
    <row r="1" ht="8.25" customHeight="1" thickBot="1"/>
    <row r="2" spans="2:16" ht="28.5" customHeight="1" thickBot="1">
      <c r="B2" s="2"/>
      <c r="C2" s="80" t="s">
        <v>27</v>
      </c>
      <c r="D2" s="81"/>
      <c r="E2" s="82"/>
      <c r="F2" s="150" t="s">
        <v>28</v>
      </c>
      <c r="G2" s="150"/>
      <c r="H2" s="83"/>
      <c r="I2" s="84"/>
      <c r="J2" s="85"/>
      <c r="K2" s="85"/>
      <c r="L2" s="86"/>
      <c r="M2" s="139" t="str">
        <f>IF(N65&lt;=L67,M67,IF(N65&lt;=L66,M66,IF(N65&lt;=L65,M65,IF(N65&lt;=L64,M64,IF(N65&lt;=L63,M63,IF(N65&lt;=L62,M62))))))&amp;"   =    "&amp;ROUND(N65*100,1)&amp;"  %"</f>
        <v>Orta Derece Kontrol   =    6  %</v>
      </c>
      <c r="N2" s="140"/>
      <c r="O2" s="140"/>
      <c r="P2" s="141"/>
    </row>
    <row r="3" spans="2:16" ht="18.75">
      <c r="B3" s="29">
        <v>1</v>
      </c>
      <c r="C3" s="73">
        <v>36</v>
      </c>
      <c r="D3" s="87"/>
      <c r="E3" s="88"/>
      <c r="F3" s="9" t="s">
        <v>13</v>
      </c>
      <c r="G3" s="100">
        <f>AVERAGE(C:C)</f>
        <v>38</v>
      </c>
      <c r="H3" s="89"/>
      <c r="I3" s="89"/>
      <c r="J3" s="89"/>
      <c r="K3" s="89"/>
      <c r="L3" s="89"/>
      <c r="M3" s="89"/>
      <c r="N3" s="89"/>
      <c r="O3" s="89"/>
      <c r="P3" s="90"/>
    </row>
    <row r="4" spans="2:16" ht="18.75">
      <c r="B4" s="30">
        <v>2</v>
      </c>
      <c r="C4" s="74">
        <v>37</v>
      </c>
      <c r="D4" s="87"/>
      <c r="E4" s="91"/>
      <c r="F4" s="9" t="s">
        <v>20</v>
      </c>
      <c r="G4" s="101">
        <f>G7/(SQRT(G15))</f>
        <v>0.512989176042577</v>
      </c>
      <c r="H4" s="92"/>
      <c r="I4" s="89"/>
      <c r="J4" s="89"/>
      <c r="K4" s="89"/>
      <c r="L4" s="89"/>
      <c r="M4" s="89"/>
      <c r="N4" s="89"/>
      <c r="O4" s="89"/>
      <c r="P4" s="90"/>
    </row>
    <row r="5" spans="2:16" ht="18.75">
      <c r="B5" s="30">
        <v>3</v>
      </c>
      <c r="C5" s="74">
        <v>38</v>
      </c>
      <c r="D5" s="87"/>
      <c r="E5" s="91"/>
      <c r="F5" s="9" t="s">
        <v>21</v>
      </c>
      <c r="G5" s="102">
        <f>MEDIAN(C:C)</f>
        <v>38</v>
      </c>
      <c r="H5" s="89"/>
      <c r="I5" s="89"/>
      <c r="J5" s="89"/>
      <c r="K5" s="89"/>
      <c r="L5" s="89"/>
      <c r="M5" s="89"/>
      <c r="N5" s="89"/>
      <c r="O5" s="89"/>
      <c r="P5" s="90"/>
    </row>
    <row r="6" spans="2:16" ht="18.75">
      <c r="B6" s="30">
        <v>4</v>
      </c>
      <c r="C6" s="74">
        <v>39</v>
      </c>
      <c r="D6" s="87"/>
      <c r="E6" s="91"/>
      <c r="F6" s="9" t="s">
        <v>14</v>
      </c>
      <c r="G6" s="102">
        <f>MODE(C:C)</f>
        <v>37</v>
      </c>
      <c r="H6" s="89"/>
      <c r="I6" s="89"/>
      <c r="J6" s="89"/>
      <c r="K6" s="89"/>
      <c r="L6" s="89"/>
      <c r="M6" s="89"/>
      <c r="N6" s="89"/>
      <c r="O6" s="89"/>
      <c r="P6" s="90"/>
    </row>
    <row r="7" spans="2:16" ht="18.75">
      <c r="B7" s="30">
        <v>5</v>
      </c>
      <c r="C7" s="74">
        <v>40</v>
      </c>
      <c r="D7" s="87"/>
      <c r="E7" s="91"/>
      <c r="F7" s="9" t="s">
        <v>19</v>
      </c>
      <c r="G7" s="101">
        <f>STDEV(C:C)</f>
        <v>2.2941573387056176</v>
      </c>
      <c r="H7" s="92"/>
      <c r="I7" s="89"/>
      <c r="J7" s="89"/>
      <c r="K7" s="89"/>
      <c r="L7" s="89"/>
      <c r="M7" s="89"/>
      <c r="N7" s="89"/>
      <c r="O7" s="89"/>
      <c r="P7" s="90"/>
    </row>
    <row r="8" spans="2:16" ht="18.75">
      <c r="B8" s="30">
        <v>6</v>
      </c>
      <c r="C8" s="74">
        <v>36</v>
      </c>
      <c r="D8" s="87"/>
      <c r="E8" s="91"/>
      <c r="F8" s="9" t="s">
        <v>15</v>
      </c>
      <c r="G8" s="102">
        <f>TINV(0.05,188)</f>
        <v>1.9726626923813055</v>
      </c>
      <c r="H8" s="89"/>
      <c r="I8" s="89"/>
      <c r="J8" s="89"/>
      <c r="K8" s="89"/>
      <c r="L8" s="89"/>
      <c r="M8" s="89"/>
      <c r="N8" s="89"/>
      <c r="O8" s="89"/>
      <c r="P8" s="90"/>
    </row>
    <row r="9" spans="2:16" ht="18.75">
      <c r="B9" s="30">
        <v>7</v>
      </c>
      <c r="C9" s="74">
        <v>37</v>
      </c>
      <c r="D9" s="87"/>
      <c r="E9" s="91"/>
      <c r="F9" s="9" t="s">
        <v>0</v>
      </c>
      <c r="G9" s="103">
        <f>KURT(C:C)</f>
        <v>0.41427450980392244</v>
      </c>
      <c r="H9" s="93"/>
      <c r="I9" s="89"/>
      <c r="J9" s="89"/>
      <c r="K9" s="89"/>
      <c r="L9" s="89"/>
      <c r="M9" s="89"/>
      <c r="N9" s="89"/>
      <c r="O9" s="89"/>
      <c r="P9" s="90"/>
    </row>
    <row r="10" spans="2:16" ht="18.75">
      <c r="B10" s="30">
        <v>8</v>
      </c>
      <c r="C10" s="74">
        <v>38</v>
      </c>
      <c r="D10" s="87"/>
      <c r="E10" s="91"/>
      <c r="F10" s="9" t="s">
        <v>1</v>
      </c>
      <c r="G10" s="104">
        <f>SKEW(C:C)</f>
        <v>2.5970129230997812E-17</v>
      </c>
      <c r="H10" s="92"/>
      <c r="I10" s="89"/>
      <c r="J10" s="89"/>
      <c r="K10" s="89"/>
      <c r="L10" s="89"/>
      <c r="M10" s="89"/>
      <c r="N10" s="89"/>
      <c r="O10" s="89"/>
      <c r="P10" s="90"/>
    </row>
    <row r="11" spans="2:16" ht="18.75">
      <c r="B11" s="30">
        <v>9</v>
      </c>
      <c r="C11" s="74">
        <v>39</v>
      </c>
      <c r="D11" s="87"/>
      <c r="E11" s="91"/>
      <c r="F11" s="9" t="s">
        <v>2</v>
      </c>
      <c r="G11" s="102">
        <f>G13-G12</f>
        <v>10</v>
      </c>
      <c r="H11" s="89"/>
      <c r="I11" s="89"/>
      <c r="J11" s="89"/>
      <c r="K11" s="89"/>
      <c r="L11" s="89"/>
      <c r="M11" s="89"/>
      <c r="N11" s="89"/>
      <c r="O11" s="89"/>
      <c r="P11" s="90"/>
    </row>
    <row r="12" spans="2:16" ht="18.75">
      <c r="B12" s="30">
        <v>10</v>
      </c>
      <c r="C12" s="74">
        <v>40</v>
      </c>
      <c r="D12" s="87"/>
      <c r="E12" s="91"/>
      <c r="F12" s="9" t="s">
        <v>22</v>
      </c>
      <c r="G12" s="105">
        <f>MIN(C:C)</f>
        <v>33</v>
      </c>
      <c r="H12" s="89"/>
      <c r="I12" s="89"/>
      <c r="J12" s="89"/>
      <c r="K12" s="89"/>
      <c r="L12" s="89"/>
      <c r="M12" s="89"/>
      <c r="N12" s="89"/>
      <c r="O12" s="89"/>
      <c r="P12" s="90"/>
    </row>
    <row r="13" spans="2:16" ht="18.75">
      <c r="B13" s="30">
        <v>11</v>
      </c>
      <c r="C13" s="74">
        <v>33</v>
      </c>
      <c r="D13" s="87"/>
      <c r="E13" s="91"/>
      <c r="F13" s="9" t="s">
        <v>18</v>
      </c>
      <c r="G13" s="105">
        <f>MAX(C:C)</f>
        <v>43</v>
      </c>
      <c r="H13" s="89"/>
      <c r="I13" s="89"/>
      <c r="J13" s="89"/>
      <c r="K13" s="89"/>
      <c r="L13" s="89"/>
      <c r="M13" s="89"/>
      <c r="N13" s="89"/>
      <c r="O13" s="89"/>
      <c r="P13" s="90"/>
    </row>
    <row r="14" spans="2:16" ht="18.75">
      <c r="B14" s="30">
        <v>12</v>
      </c>
      <c r="C14" s="74">
        <v>37</v>
      </c>
      <c r="D14" s="87"/>
      <c r="E14" s="91"/>
      <c r="F14" s="9" t="s">
        <v>17</v>
      </c>
      <c r="G14" s="102">
        <f>SUM(C:C)</f>
        <v>760</v>
      </c>
      <c r="H14" s="89"/>
      <c r="I14" s="89"/>
      <c r="J14" s="89"/>
      <c r="K14" s="89"/>
      <c r="L14" s="89"/>
      <c r="M14" s="89"/>
      <c r="N14" s="89"/>
      <c r="O14" s="89"/>
      <c r="P14" s="90"/>
    </row>
    <row r="15" spans="2:16" ht="18.75">
      <c r="B15" s="30">
        <v>13</v>
      </c>
      <c r="C15" s="74">
        <v>43</v>
      </c>
      <c r="D15" s="87"/>
      <c r="E15" s="91"/>
      <c r="F15" s="9" t="s">
        <v>16</v>
      </c>
      <c r="G15" s="102">
        <f>COUNT(C:C)</f>
        <v>20</v>
      </c>
      <c r="H15" s="89"/>
      <c r="I15" s="89"/>
      <c r="J15" s="89"/>
      <c r="K15" s="89"/>
      <c r="L15" s="89"/>
      <c r="M15" s="89"/>
      <c r="N15" s="89"/>
      <c r="O15" s="89"/>
      <c r="P15" s="90"/>
    </row>
    <row r="16" spans="2:16" ht="20.25">
      <c r="B16" s="30">
        <v>14</v>
      </c>
      <c r="C16" s="74">
        <v>35</v>
      </c>
      <c r="D16" s="87"/>
      <c r="E16" s="78">
        <v>0.95</v>
      </c>
      <c r="F16" s="9" t="s">
        <v>43</v>
      </c>
      <c r="G16" s="102">
        <f>CONFIDENCE(1-E16,G7,G15)</f>
        <v>1.005440309502328</v>
      </c>
      <c r="H16" s="89"/>
      <c r="I16" s="89"/>
      <c r="J16" s="89"/>
      <c r="K16" s="89"/>
      <c r="L16" s="89"/>
      <c r="M16" s="89"/>
      <c r="N16" s="89"/>
      <c r="O16" s="89"/>
      <c r="P16" s="90"/>
    </row>
    <row r="17" spans="2:16" ht="18">
      <c r="B17" s="30">
        <v>15</v>
      </c>
      <c r="C17" s="74">
        <v>40</v>
      </c>
      <c r="D17" s="8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2:16" ht="18">
      <c r="B18" s="30">
        <v>16</v>
      </c>
      <c r="C18" s="74">
        <v>36</v>
      </c>
      <c r="D18" s="87"/>
      <c r="E18" s="94"/>
      <c r="F18" s="146"/>
      <c r="G18" s="147"/>
      <c r="H18" s="147"/>
      <c r="I18" s="147"/>
      <c r="J18" s="147"/>
      <c r="K18" s="147"/>
      <c r="L18" s="147"/>
      <c r="M18" s="147"/>
      <c r="N18" s="147"/>
      <c r="O18" s="95"/>
      <c r="P18" s="90"/>
    </row>
    <row r="19" spans="2:16" ht="18">
      <c r="B19" s="30">
        <v>17</v>
      </c>
      <c r="C19" s="74">
        <v>37</v>
      </c>
      <c r="D19" s="87"/>
      <c r="E19" s="94"/>
      <c r="F19" s="148"/>
      <c r="G19" s="149"/>
      <c r="H19" s="149"/>
      <c r="I19" s="149"/>
      <c r="J19" s="149"/>
      <c r="K19" s="149"/>
      <c r="L19" s="149"/>
      <c r="M19" s="149"/>
      <c r="N19" s="149"/>
      <c r="O19" s="95"/>
      <c r="P19" s="90"/>
    </row>
    <row r="20" spans="2:16" ht="18.75" thickBot="1">
      <c r="B20" s="30">
        <v>18</v>
      </c>
      <c r="C20" s="74">
        <v>39</v>
      </c>
      <c r="D20" s="96"/>
      <c r="E20" s="97"/>
      <c r="F20" s="142"/>
      <c r="G20" s="143"/>
      <c r="H20" s="143"/>
      <c r="I20" s="143"/>
      <c r="J20" s="143"/>
      <c r="K20" s="143"/>
      <c r="L20" s="143"/>
      <c r="M20" s="143"/>
      <c r="N20" s="143"/>
      <c r="O20" s="98"/>
      <c r="P20" s="99"/>
    </row>
    <row r="21" spans="2:16" ht="18">
      <c r="B21" s="30">
        <v>19</v>
      </c>
      <c r="C21" s="74">
        <v>39</v>
      </c>
      <c r="D21" s="13"/>
      <c r="E21" s="13"/>
      <c r="F21" s="144"/>
      <c r="G21" s="145"/>
      <c r="H21" s="145"/>
      <c r="I21" s="145"/>
      <c r="J21" s="145"/>
      <c r="K21" s="145"/>
      <c r="L21" s="145"/>
      <c r="M21" s="145"/>
      <c r="N21" s="145"/>
      <c r="O21" s="14"/>
      <c r="P21" s="15"/>
    </row>
    <row r="22" spans="2:16" ht="26.25" customHeight="1" thickBot="1">
      <c r="B22" s="30">
        <v>20</v>
      </c>
      <c r="C22" s="74">
        <v>41</v>
      </c>
      <c r="D22" s="17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ht="19.5" thickBot="1">
      <c r="B23" s="30">
        <v>21</v>
      </c>
      <c r="C23" s="75"/>
      <c r="D23" s="8"/>
      <c r="E23" s="56">
        <f>G3</f>
        <v>38</v>
      </c>
      <c r="F23" s="57" t="s">
        <v>5</v>
      </c>
      <c r="G23" s="128" t="s">
        <v>34</v>
      </c>
      <c r="H23" s="129"/>
      <c r="I23" s="126">
        <f>$M$57</f>
        <v>0.9099263032758412</v>
      </c>
      <c r="J23" s="127"/>
      <c r="K23" s="59" t="str">
        <f>$M$59</f>
        <v>range down = mean - 02*std. dev.</v>
      </c>
      <c r="L23" s="58"/>
      <c r="M23" s="60">
        <f>+G3+G7</f>
        <v>40.29415733870562</v>
      </c>
      <c r="N23" s="60">
        <f>G3+(G7*2)</f>
        <v>42.58831467741123</v>
      </c>
      <c r="O23" s="17"/>
      <c r="P23" s="18"/>
    </row>
    <row r="24" spans="2:16" ht="18.75" thickBot="1">
      <c r="B24" s="30">
        <v>22</v>
      </c>
      <c r="C24" s="75"/>
      <c r="D24" s="8"/>
      <c r="E24" s="56">
        <f>G7</f>
        <v>2.2941573387056176</v>
      </c>
      <c r="F24" s="57" t="s">
        <v>7</v>
      </c>
      <c r="G24" s="10"/>
      <c r="H24" s="63"/>
      <c r="I24" s="64"/>
      <c r="J24" s="17"/>
      <c r="K24" s="59" t="str">
        <f>$M$60</f>
        <v>range up = mean + 02 std. dev.</v>
      </c>
      <c r="L24" s="58"/>
      <c r="M24" s="60">
        <f>+G3-G7</f>
        <v>35.70584266129438</v>
      </c>
      <c r="N24" s="60">
        <f>G3-(G7*2)</f>
        <v>33.41168532258877</v>
      </c>
      <c r="O24" s="58"/>
      <c r="P24" s="18"/>
    </row>
    <row r="25" spans="2:18" ht="21" customHeight="1" thickBot="1">
      <c r="B25" s="30">
        <v>23</v>
      </c>
      <c r="C25" s="75"/>
      <c r="D25" s="17"/>
      <c r="E25" s="33"/>
      <c r="F25" s="58"/>
      <c r="G25" s="65" t="s">
        <v>35</v>
      </c>
      <c r="H25" s="68">
        <f>M25</f>
        <v>34.09993252420045</v>
      </c>
      <c r="I25" s="66" t="s">
        <v>36</v>
      </c>
      <c r="J25" s="67">
        <f>N25</f>
        <v>41.90006747579955</v>
      </c>
      <c r="K25" s="58"/>
      <c r="L25" s="59" t="s">
        <v>12</v>
      </c>
      <c r="M25" s="60">
        <f>L59</f>
        <v>34.09993252420045</v>
      </c>
      <c r="N25" s="60">
        <f>L60</f>
        <v>41.90006747579955</v>
      </c>
      <c r="O25" s="58"/>
      <c r="P25" s="18"/>
      <c r="R25" s="36"/>
    </row>
    <row r="26" spans="2:18" ht="18">
      <c r="B26" s="30">
        <v>24</v>
      </c>
      <c r="C26" s="75"/>
      <c r="D26" s="17"/>
      <c r="E26" s="5"/>
      <c r="F26" s="17"/>
      <c r="G26" s="17"/>
      <c r="H26" s="6"/>
      <c r="I26" s="17"/>
      <c r="J26" s="17"/>
      <c r="K26" s="17"/>
      <c r="L26" s="17"/>
      <c r="M26" s="61"/>
      <c r="N26" s="62"/>
      <c r="O26" s="62"/>
      <c r="P26" s="18"/>
      <c r="R26" s="36"/>
    </row>
    <row r="27" spans="2:18" ht="18">
      <c r="B27" s="30">
        <v>25</v>
      </c>
      <c r="C27" s="75"/>
      <c r="D27" s="17"/>
      <c r="E27" s="5"/>
      <c r="F27" s="17"/>
      <c r="G27" s="17"/>
      <c r="H27" s="6"/>
      <c r="I27" s="17"/>
      <c r="J27" s="17"/>
      <c r="K27" s="17"/>
      <c r="L27" s="17"/>
      <c r="M27" s="17"/>
      <c r="N27" s="19"/>
      <c r="O27" s="19"/>
      <c r="P27" s="18"/>
      <c r="R27" s="36"/>
    </row>
    <row r="28" spans="2:18" ht="18">
      <c r="B28" s="30">
        <v>26</v>
      </c>
      <c r="C28" s="75"/>
      <c r="D28" s="17"/>
      <c r="E28" s="5"/>
      <c r="F28" s="17"/>
      <c r="G28" s="17"/>
      <c r="H28" s="6"/>
      <c r="I28" s="17"/>
      <c r="J28" s="17"/>
      <c r="K28" s="17"/>
      <c r="L28" s="17"/>
      <c r="M28" s="17"/>
      <c r="N28" s="19"/>
      <c r="O28" s="19"/>
      <c r="P28" s="18"/>
      <c r="R28" s="36"/>
    </row>
    <row r="29" spans="2:18" ht="18">
      <c r="B29" s="30">
        <v>27</v>
      </c>
      <c r="C29" s="75"/>
      <c r="D29" s="17"/>
      <c r="E29" s="5"/>
      <c r="F29" s="17"/>
      <c r="G29" s="17"/>
      <c r="H29" s="6"/>
      <c r="I29" s="17"/>
      <c r="J29" s="17"/>
      <c r="K29" s="17"/>
      <c r="L29" s="17"/>
      <c r="M29" s="17"/>
      <c r="N29" s="19"/>
      <c r="O29" s="19"/>
      <c r="P29" s="18"/>
      <c r="R29" s="36"/>
    </row>
    <row r="30" spans="2:18" ht="18">
      <c r="B30" s="30">
        <v>28</v>
      </c>
      <c r="C30" s="75"/>
      <c r="D30" s="17"/>
      <c r="E30" s="5"/>
      <c r="F30" s="17"/>
      <c r="G30" s="17"/>
      <c r="H30" s="6"/>
      <c r="I30" s="17"/>
      <c r="J30" s="17"/>
      <c r="K30" s="17"/>
      <c r="L30" s="17"/>
      <c r="M30" s="17"/>
      <c r="N30" s="19"/>
      <c r="O30" s="19"/>
      <c r="P30" s="18"/>
      <c r="R30" s="69">
        <f>100%-R31</f>
        <v>0.9099263032758412</v>
      </c>
    </row>
    <row r="31" spans="2:18" ht="18">
      <c r="B31" s="30">
        <v>29</v>
      </c>
      <c r="C31" s="75"/>
      <c r="D31" s="17"/>
      <c r="E31" s="5"/>
      <c r="F31" s="17"/>
      <c r="G31" s="17"/>
      <c r="H31" s="6"/>
      <c r="I31" s="17"/>
      <c r="J31" s="17"/>
      <c r="K31" s="17"/>
      <c r="L31" s="17"/>
      <c r="M31" s="17"/>
      <c r="N31" s="19"/>
      <c r="O31" s="19"/>
      <c r="P31" s="18"/>
      <c r="R31" s="70">
        <f>100%-I23</f>
        <v>0.09007369672415877</v>
      </c>
    </row>
    <row r="32" spans="2:18" ht="18">
      <c r="B32" s="30">
        <v>30</v>
      </c>
      <c r="C32" s="75"/>
      <c r="D32" s="17"/>
      <c r="E32" s="5"/>
      <c r="F32" s="17"/>
      <c r="G32" s="17"/>
      <c r="H32" s="6"/>
      <c r="I32" s="17"/>
      <c r="J32" s="17"/>
      <c r="K32" s="17"/>
      <c r="L32" s="17"/>
      <c r="M32" s="17"/>
      <c r="N32" s="19"/>
      <c r="O32" s="19"/>
      <c r="P32" s="18"/>
      <c r="R32" s="71">
        <f>R31/2</f>
        <v>0.045036848362079385</v>
      </c>
    </row>
    <row r="33" spans="2:18" ht="18">
      <c r="B33" s="30">
        <v>31</v>
      </c>
      <c r="C33" s="75"/>
      <c r="D33" s="17"/>
      <c r="E33" s="5"/>
      <c r="F33" s="17"/>
      <c r="G33" s="17"/>
      <c r="H33" s="6"/>
      <c r="I33" s="17"/>
      <c r="J33" s="17"/>
      <c r="K33" s="17"/>
      <c r="L33" s="17"/>
      <c r="M33" s="17"/>
      <c r="N33" s="19"/>
      <c r="O33" s="19"/>
      <c r="P33" s="18"/>
      <c r="R33" s="36"/>
    </row>
    <row r="34" spans="2:18" ht="18">
      <c r="B34" s="30">
        <v>32</v>
      </c>
      <c r="C34" s="75"/>
      <c r="D34" s="17"/>
      <c r="E34" s="5"/>
      <c r="F34" s="17"/>
      <c r="G34" s="17"/>
      <c r="H34" s="6"/>
      <c r="I34" s="17"/>
      <c r="J34" s="17"/>
      <c r="K34" s="17"/>
      <c r="L34" s="17"/>
      <c r="M34" s="17"/>
      <c r="N34" s="19"/>
      <c r="O34" s="19"/>
      <c r="P34" s="18"/>
      <c r="R34" s="36"/>
    </row>
    <row r="35" spans="2:16" ht="18">
      <c r="B35" s="30">
        <v>33</v>
      </c>
      <c r="C35" s="75"/>
      <c r="D35" s="17"/>
      <c r="E35" s="5"/>
      <c r="F35" s="17"/>
      <c r="G35" s="17"/>
      <c r="H35" s="6"/>
      <c r="I35" s="17"/>
      <c r="J35" s="17"/>
      <c r="K35" s="17"/>
      <c r="L35" s="17"/>
      <c r="M35" s="17"/>
      <c r="N35" s="19"/>
      <c r="O35" s="19"/>
      <c r="P35" s="18"/>
    </row>
    <row r="36" spans="2:16" ht="18">
      <c r="B36" s="30">
        <v>34</v>
      </c>
      <c r="C36" s="75"/>
      <c r="D36" s="17"/>
      <c r="E36" s="5"/>
      <c r="F36" s="17"/>
      <c r="G36" s="17"/>
      <c r="H36" s="6"/>
      <c r="I36" s="17"/>
      <c r="J36" s="17"/>
      <c r="K36" s="17"/>
      <c r="L36" s="17"/>
      <c r="M36" s="17"/>
      <c r="N36" s="19"/>
      <c r="O36" s="19"/>
      <c r="P36" s="18"/>
    </row>
    <row r="37" spans="2:16" ht="18">
      <c r="B37" s="30">
        <v>35</v>
      </c>
      <c r="C37" s="75"/>
      <c r="D37" s="17"/>
      <c r="E37" s="5"/>
      <c r="F37" s="17"/>
      <c r="G37" s="17"/>
      <c r="H37" s="6"/>
      <c r="I37" s="17"/>
      <c r="J37" s="17"/>
      <c r="K37" s="17"/>
      <c r="L37" s="17"/>
      <c r="M37" s="17"/>
      <c r="N37" s="19"/>
      <c r="O37" s="19"/>
      <c r="P37" s="18"/>
    </row>
    <row r="38" spans="2:16" ht="18">
      <c r="B38" s="30">
        <v>36</v>
      </c>
      <c r="C38" s="75"/>
      <c r="D38" s="17"/>
      <c r="E38" s="5"/>
      <c r="F38" s="17"/>
      <c r="G38" s="17"/>
      <c r="H38" s="6"/>
      <c r="I38" s="17"/>
      <c r="J38" s="17"/>
      <c r="K38" s="17"/>
      <c r="L38" s="17"/>
      <c r="M38" s="17"/>
      <c r="N38" s="19"/>
      <c r="O38" s="19"/>
      <c r="P38" s="18"/>
    </row>
    <row r="39" spans="2:16" ht="18">
      <c r="B39" s="30">
        <v>37</v>
      </c>
      <c r="C39" s="75"/>
      <c r="D39" s="17"/>
      <c r="E39" s="5"/>
      <c r="F39" s="17"/>
      <c r="G39" s="17"/>
      <c r="H39" s="6"/>
      <c r="I39" s="17"/>
      <c r="J39" s="17"/>
      <c r="K39" s="17"/>
      <c r="L39" s="17"/>
      <c r="M39" s="17"/>
      <c r="N39" s="19"/>
      <c r="O39" s="19"/>
      <c r="P39" s="18"/>
    </row>
    <row r="40" spans="2:16" ht="18">
      <c r="B40" s="30">
        <v>38</v>
      </c>
      <c r="C40" s="75"/>
      <c r="D40" s="17"/>
      <c r="E40" s="5"/>
      <c r="F40" s="17"/>
      <c r="G40" s="17"/>
      <c r="H40" s="6"/>
      <c r="I40" s="17"/>
      <c r="J40" s="17"/>
      <c r="K40" s="17"/>
      <c r="L40" s="17"/>
      <c r="M40" s="17"/>
      <c r="N40" s="19"/>
      <c r="O40" s="19"/>
      <c r="P40" s="18"/>
    </row>
    <row r="41" spans="2:16" ht="18.75" thickBot="1">
      <c r="B41" s="30">
        <v>39</v>
      </c>
      <c r="C41" s="75"/>
      <c r="D41" s="21"/>
      <c r="E41" s="20"/>
      <c r="F41" s="21"/>
      <c r="G41" s="21"/>
      <c r="H41" s="22"/>
      <c r="I41" s="21"/>
      <c r="J41" s="21"/>
      <c r="K41" s="21"/>
      <c r="L41" s="21"/>
      <c r="M41" s="21"/>
      <c r="N41" s="23"/>
      <c r="O41" s="23"/>
      <c r="P41" s="24"/>
    </row>
    <row r="42" spans="2:16" ht="18">
      <c r="B42" s="30">
        <v>40</v>
      </c>
      <c r="C42" s="75"/>
      <c r="D42" s="14"/>
      <c r="E42" s="25"/>
      <c r="F42" s="26"/>
      <c r="G42" s="26"/>
      <c r="H42" s="27"/>
      <c r="I42" s="28" t="s">
        <v>31</v>
      </c>
      <c r="J42" s="28" t="s">
        <v>32</v>
      </c>
      <c r="K42" s="28" t="s">
        <v>33</v>
      </c>
      <c r="L42" s="14"/>
      <c r="M42" s="130" t="s">
        <v>37</v>
      </c>
      <c r="N42" s="131"/>
      <c r="O42" s="131"/>
      <c r="P42" s="132"/>
    </row>
    <row r="43" spans="2:16" ht="18" customHeight="1">
      <c r="B43" s="30">
        <v>41</v>
      </c>
      <c r="C43" s="75"/>
      <c r="D43" s="17"/>
      <c r="E43" s="5"/>
      <c r="F43" s="12" t="s">
        <v>29</v>
      </c>
      <c r="G43" s="79">
        <v>34.5</v>
      </c>
      <c r="H43" s="6"/>
      <c r="I43" s="11">
        <f>_xlfn.NORM.DIST(G43,G3,G7,TRUE)</f>
        <v>0.06355293319658524</v>
      </c>
      <c r="J43" s="11">
        <f>100%-I43</f>
        <v>0.9364470668034147</v>
      </c>
      <c r="K43" s="124">
        <f>100%-I43-J44</f>
        <v>0.7447828054793255</v>
      </c>
      <c r="L43" s="17"/>
      <c r="M43" s="133"/>
      <c r="N43" s="134"/>
      <c r="O43" s="134"/>
      <c r="P43" s="135"/>
    </row>
    <row r="44" spans="2:16" ht="18" customHeight="1">
      <c r="B44" s="30">
        <v>42</v>
      </c>
      <c r="C44" s="75"/>
      <c r="D44" s="17"/>
      <c r="E44" s="5"/>
      <c r="F44" s="12" t="s">
        <v>30</v>
      </c>
      <c r="G44" s="79">
        <v>40</v>
      </c>
      <c r="H44" s="6"/>
      <c r="I44" s="11">
        <f>_xlfn.NORM.DIST(G44,G3,G7,TRUE)</f>
        <v>0.8083357386759108</v>
      </c>
      <c r="J44" s="11">
        <f>100%-I44</f>
        <v>0.1916642613240892</v>
      </c>
      <c r="K44" s="125"/>
      <c r="L44" s="17"/>
      <c r="M44" s="133"/>
      <c r="N44" s="134"/>
      <c r="O44" s="134"/>
      <c r="P44" s="135"/>
    </row>
    <row r="45" spans="2:16" ht="18.75" thickBot="1">
      <c r="B45" s="30">
        <v>43</v>
      </c>
      <c r="C45" s="75"/>
      <c r="D45" s="21"/>
      <c r="E45" s="20"/>
      <c r="F45" s="21"/>
      <c r="G45" s="21"/>
      <c r="H45" s="22"/>
      <c r="I45" s="21"/>
      <c r="J45" s="21"/>
      <c r="K45" s="21"/>
      <c r="L45" s="21"/>
      <c r="M45" s="136"/>
      <c r="N45" s="137"/>
      <c r="O45" s="137"/>
      <c r="P45" s="138"/>
    </row>
    <row r="46" spans="2:65" ht="18">
      <c r="B46" s="30">
        <v>44</v>
      </c>
      <c r="C46" s="75"/>
      <c r="D46" s="32"/>
      <c r="E46" s="33"/>
      <c r="F46" s="32"/>
      <c r="G46" s="32"/>
      <c r="H46" s="34"/>
      <c r="I46" s="32"/>
      <c r="J46" s="32"/>
      <c r="K46" s="32"/>
      <c r="L46" s="32"/>
      <c r="M46" s="32"/>
      <c r="N46" s="35"/>
      <c r="O46" s="35"/>
      <c r="P46" s="32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2:65" ht="18">
      <c r="B47" s="30">
        <v>45</v>
      </c>
      <c r="C47" s="75"/>
      <c r="D47" s="32"/>
      <c r="E47" s="32"/>
      <c r="F47" s="33"/>
      <c r="G47" s="32"/>
      <c r="H47" s="32"/>
      <c r="I47" s="34"/>
      <c r="J47" s="32"/>
      <c r="K47" s="32"/>
      <c r="L47" s="32"/>
      <c r="M47" s="32"/>
      <c r="N47" s="32"/>
      <c r="O47" s="35"/>
      <c r="P47" s="3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2:65" ht="18">
      <c r="B48" s="30">
        <v>46</v>
      </c>
      <c r="C48" s="75"/>
      <c r="D48" s="32"/>
      <c r="E48" s="32" t="s">
        <v>4</v>
      </c>
      <c r="F48" s="32" t="s">
        <v>8</v>
      </c>
      <c r="G48" s="32" t="s">
        <v>9</v>
      </c>
      <c r="H48" s="32"/>
      <c r="I48" s="32"/>
      <c r="J48" s="32"/>
      <c r="K48" s="32"/>
      <c r="L48" s="32"/>
      <c r="M48" s="32"/>
      <c r="N48" s="32"/>
      <c r="O48" s="32"/>
      <c r="P48" s="32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2:65" ht="18">
      <c r="B49" s="30">
        <v>47</v>
      </c>
      <c r="C49" s="75"/>
      <c r="D49" s="32"/>
      <c r="E49" s="32">
        <f>$G$3-5*$G$7</f>
        <v>26.529213306471913</v>
      </c>
      <c r="F49" s="32">
        <f aca="true" t="shared" si="0" ref="F49:F112">(1/(SQRT(2*3.14159*$G$7^2)))*EXP((-1*(E49-$G$3)^2)/(2*$G$7^2))</f>
        <v>6.480462859023626E-07</v>
      </c>
      <c r="G49" s="37"/>
      <c r="H49" s="32"/>
      <c r="I49" s="32">
        <f aca="true" t="shared" si="1" ref="I49:I112">IF($L$59&gt;=$E49,0,(1/(SQRT(2*3.14159*$G$7^2)))*EXP((-1*($E49-$G$3)^2)/(2*$G$7^2)))</f>
        <v>0</v>
      </c>
      <c r="J49" s="32"/>
      <c r="K49" s="32"/>
      <c r="L49" s="32"/>
      <c r="M49" s="32"/>
      <c r="N49" s="32"/>
      <c r="O49" s="32"/>
      <c r="P49" s="32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2:65" ht="18">
      <c r="B50" s="30">
        <v>48</v>
      </c>
      <c r="C50" s="75"/>
      <c r="D50" s="32"/>
      <c r="E50" s="32">
        <f aca="true" t="shared" si="2" ref="E50:E113">E49+(10*$G$7)/1000</f>
        <v>26.552154879858968</v>
      </c>
      <c r="F50" s="32">
        <f t="shared" si="0"/>
        <v>6.812382667180872E-07</v>
      </c>
      <c r="G50" s="37">
        <f>($E50-$E49)*ABS(F49+((F50-F49)/2))</f>
        <v>1.5247939558110048E-08</v>
      </c>
      <c r="H50" s="32">
        <f aca="true" t="shared" si="3" ref="H50:H113">E49+(E50-E49)/2</f>
        <v>26.54068409316544</v>
      </c>
      <c r="I50" s="32">
        <f t="shared" si="1"/>
        <v>0</v>
      </c>
      <c r="J50" s="37">
        <f aca="true" t="shared" si="4" ref="J50:J113">($E50-$E49)*ABS(I49+((I50-I49)/2))</f>
        <v>0</v>
      </c>
      <c r="K50" s="32"/>
      <c r="L50" s="32"/>
      <c r="M50" s="32"/>
      <c r="N50" s="37">
        <v>17</v>
      </c>
      <c r="O50" s="37">
        <f>+N50</f>
        <v>17</v>
      </c>
      <c r="P50" s="32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2:65" ht="18">
      <c r="B51" s="30">
        <v>49</v>
      </c>
      <c r="C51" s="75"/>
      <c r="D51" s="32"/>
      <c r="E51" s="32">
        <f t="shared" si="2"/>
        <v>26.575096453246022</v>
      </c>
      <c r="F51" s="32">
        <f t="shared" si="0"/>
        <v>7.160586826875567E-07</v>
      </c>
      <c r="G51" s="37">
        <f aca="true" t="shared" si="5" ref="G51:G114">(E51-E50)*ABS(F50+((F51-F50)/2))</f>
        <v>1.602809525414855E-08</v>
      </c>
      <c r="H51" s="32">
        <f t="shared" si="3"/>
        <v>26.563625666552497</v>
      </c>
      <c r="I51" s="32">
        <f t="shared" si="1"/>
        <v>0</v>
      </c>
      <c r="J51" s="37">
        <f t="shared" si="4"/>
        <v>0</v>
      </c>
      <c r="K51" s="32"/>
      <c r="L51" s="32"/>
      <c r="M51" s="32"/>
      <c r="N51" s="38">
        <f>0.1*N50</f>
        <v>1.7000000000000002</v>
      </c>
      <c r="O51" s="38">
        <f>0.1*O50</f>
        <v>1.7000000000000002</v>
      </c>
      <c r="P51" s="32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2:65" ht="18">
      <c r="B52" s="30">
        <v>50</v>
      </c>
      <c r="C52" s="75"/>
      <c r="D52" s="32"/>
      <c r="E52" s="32">
        <f t="shared" si="2"/>
        <v>26.598038026633077</v>
      </c>
      <c r="F52" s="32">
        <f t="shared" si="0"/>
        <v>7.525836269915714E-07</v>
      </c>
      <c r="G52" s="37">
        <f t="shared" si="5"/>
        <v>1.6846482663418544E-08</v>
      </c>
      <c r="H52" s="32">
        <f t="shared" si="3"/>
        <v>26.586567239939548</v>
      </c>
      <c r="I52" s="32">
        <f t="shared" si="1"/>
        <v>0</v>
      </c>
      <c r="J52" s="37">
        <f t="shared" si="4"/>
        <v>0</v>
      </c>
      <c r="K52" s="32"/>
      <c r="L52" s="32"/>
      <c r="M52" s="32"/>
      <c r="N52" s="32"/>
      <c r="O52" s="32"/>
      <c r="P52" s="3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2:65" ht="18">
      <c r="B53" s="30">
        <v>51</v>
      </c>
      <c r="C53" s="75"/>
      <c r="D53" s="32"/>
      <c r="E53" s="32">
        <f t="shared" si="2"/>
        <v>26.62097960002013</v>
      </c>
      <c r="F53" s="32">
        <f t="shared" si="0"/>
        <v>7.908925538204114E-07</v>
      </c>
      <c r="G53" s="37">
        <f t="shared" si="5"/>
        <v>1.7704886036634432E-08</v>
      </c>
      <c r="H53" s="32">
        <f t="shared" si="3"/>
        <v>26.609508813326606</v>
      </c>
      <c r="I53" s="32">
        <f t="shared" si="1"/>
        <v>0</v>
      </c>
      <c r="J53" s="37">
        <f t="shared" si="4"/>
        <v>0</v>
      </c>
      <c r="K53" s="32"/>
      <c r="L53" s="32" t="s">
        <v>6</v>
      </c>
      <c r="M53" s="32"/>
      <c r="N53" s="32"/>
      <c r="O53" s="32"/>
      <c r="P53" s="32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2:65" ht="18">
      <c r="B54" s="30">
        <v>52</v>
      </c>
      <c r="C54" s="75"/>
      <c r="D54" s="32"/>
      <c r="E54" s="32">
        <f t="shared" si="2"/>
        <v>26.643921173407186</v>
      </c>
      <c r="F54" s="32">
        <f t="shared" si="0"/>
        <v>8.310684172243645E-07</v>
      </c>
      <c r="G54" s="37">
        <f t="shared" si="5"/>
        <v>1.8605168324081037E-08</v>
      </c>
      <c r="H54" s="32">
        <f t="shared" si="3"/>
        <v>26.632450386713657</v>
      </c>
      <c r="I54" s="32">
        <f t="shared" si="1"/>
        <v>0</v>
      </c>
      <c r="J54" s="37">
        <f t="shared" si="4"/>
        <v>0</v>
      </c>
      <c r="K54" s="32"/>
      <c r="L54" s="32" t="s">
        <v>10</v>
      </c>
      <c r="M54" s="32"/>
      <c r="N54" s="32"/>
      <c r="O54" s="32"/>
      <c r="P54" s="32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2:65" ht="18">
      <c r="B55" s="30">
        <v>53</v>
      </c>
      <c r="C55" s="75"/>
      <c r="D55" s="32"/>
      <c r="E55" s="32">
        <f t="shared" si="2"/>
        <v>26.66686274679424</v>
      </c>
      <c r="F55" s="32">
        <f t="shared" si="0"/>
        <v>8.731978152451724E-07</v>
      </c>
      <c r="G55" s="37">
        <f t="shared" si="5"/>
        <v>1.9549274421639472E-08</v>
      </c>
      <c r="H55" s="32">
        <f t="shared" si="3"/>
        <v>26.655391960100715</v>
      </c>
      <c r="I55" s="32">
        <f t="shared" si="1"/>
        <v>0</v>
      </c>
      <c r="J55" s="37">
        <f t="shared" si="4"/>
        <v>0</v>
      </c>
      <c r="K55" s="32"/>
      <c r="L55" s="32" t="s">
        <v>11</v>
      </c>
      <c r="M55" s="32"/>
      <c r="N55" s="32"/>
      <c r="O55" s="32"/>
      <c r="P55" s="32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</row>
    <row r="56" spans="2:65" ht="18">
      <c r="B56" s="30">
        <v>54</v>
      </c>
      <c r="C56" s="75"/>
      <c r="D56" s="32"/>
      <c r="E56" s="32">
        <f t="shared" si="2"/>
        <v>26.689804320181295</v>
      </c>
      <c r="F56" s="32">
        <f t="shared" si="0"/>
        <v>9.173711395086074E-07</v>
      </c>
      <c r="G56" s="37">
        <f t="shared" si="5"/>
        <v>2.0539234540032746E-08</v>
      </c>
      <c r="H56" s="32">
        <f t="shared" si="3"/>
        <v>26.678333533487766</v>
      </c>
      <c r="I56" s="32">
        <f t="shared" si="1"/>
        <v>0</v>
      </c>
      <c r="J56" s="37">
        <f t="shared" si="4"/>
        <v>0</v>
      </c>
      <c r="K56" s="32"/>
      <c r="L56" s="32"/>
      <c r="M56" s="32"/>
      <c r="N56" s="32"/>
      <c r="O56" s="32"/>
      <c r="P56" s="32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2:65" ht="18">
      <c r="B57" s="30">
        <v>55</v>
      </c>
      <c r="C57" s="75"/>
      <c r="D57" s="32"/>
      <c r="E57" s="32">
        <f t="shared" si="2"/>
        <v>26.71274589356835</v>
      </c>
      <c r="F57" s="32">
        <f t="shared" si="0"/>
        <v>9.636827304635445E-07</v>
      </c>
      <c r="G57" s="37">
        <f t="shared" si="5"/>
        <v>2.1577167701484595E-08</v>
      </c>
      <c r="H57" s="32">
        <f t="shared" si="3"/>
        <v>26.701275106874824</v>
      </c>
      <c r="I57" s="32">
        <f t="shared" si="1"/>
        <v>0</v>
      </c>
      <c r="J57" s="37">
        <f t="shared" si="4"/>
        <v>0</v>
      </c>
      <c r="K57" s="32"/>
      <c r="L57" s="32"/>
      <c r="M57" s="39">
        <f>J1003</f>
        <v>0.9099263032758412</v>
      </c>
      <c r="N57" s="32"/>
      <c r="O57" s="32"/>
      <c r="P57" s="32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2:65" ht="18">
      <c r="B58" s="30">
        <v>56</v>
      </c>
      <c r="C58" s="75"/>
      <c r="D58" s="32"/>
      <c r="E58" s="32">
        <f t="shared" si="2"/>
        <v>26.735687466955405</v>
      </c>
      <c r="F58" s="32">
        <f t="shared" si="0"/>
        <v>1.0122310384582679E-06</v>
      </c>
      <c r="G58" s="37">
        <f t="shared" si="5"/>
        <v>2.2665285368105705E-08</v>
      </c>
      <c r="H58" s="32">
        <f t="shared" si="3"/>
        <v>26.724216680261875</v>
      </c>
      <c r="I58" s="32">
        <f t="shared" si="1"/>
        <v>0</v>
      </c>
      <c r="J58" s="37">
        <f t="shared" si="4"/>
        <v>0</v>
      </c>
      <c r="K58" s="40"/>
      <c r="L58" s="32"/>
      <c r="M58" s="41"/>
      <c r="N58" s="32"/>
      <c r="O58" s="32"/>
      <c r="P58" s="32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2:65" ht="18">
      <c r="B59" s="30">
        <v>57</v>
      </c>
      <c r="C59" s="75"/>
      <c r="D59" s="32"/>
      <c r="E59" s="32">
        <f t="shared" si="2"/>
        <v>26.75862904034246</v>
      </c>
      <c r="F59" s="32">
        <f t="shared" si="0"/>
        <v>1.0631187908502468E-06</v>
      </c>
      <c r="G59" s="37">
        <f t="shared" si="5"/>
        <v>2.3805895206446266E-08</v>
      </c>
      <c r="H59" s="32">
        <f t="shared" si="3"/>
        <v>26.747158253648934</v>
      </c>
      <c r="I59" s="32">
        <f t="shared" si="1"/>
        <v>0</v>
      </c>
      <c r="J59" s="37">
        <f t="shared" si="4"/>
        <v>0</v>
      </c>
      <c r="K59" s="40">
        <f>L59</f>
        <v>34.09993252420045</v>
      </c>
      <c r="L59" s="42">
        <f>$G$3-$N$51*$G$7</f>
        <v>34.09993252420045</v>
      </c>
      <c r="M59" s="32" t="str">
        <f>"range down = mean - "&amp;TEXT($N$51,"0.0")&amp;"*std. dev."</f>
        <v>range down = mean - 02*std. dev.</v>
      </c>
      <c r="N59" s="32"/>
      <c r="O59" s="32"/>
      <c r="P59" s="32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2:65" ht="18">
      <c r="B60" s="30">
        <v>58</v>
      </c>
      <c r="C60" s="75"/>
      <c r="D60" s="32"/>
      <c r="E60" s="32">
        <f t="shared" si="2"/>
        <v>26.781570613729514</v>
      </c>
      <c r="F60" s="32">
        <f t="shared" si="0"/>
        <v>1.116453165351201E-06</v>
      </c>
      <c r="G60" s="37">
        <f t="shared" si="5"/>
        <v>2.500140499278084E-08</v>
      </c>
      <c r="H60" s="32">
        <f t="shared" si="3"/>
        <v>26.770099827035985</v>
      </c>
      <c r="I60" s="32">
        <f t="shared" si="1"/>
        <v>0</v>
      </c>
      <c r="J60" s="37">
        <f t="shared" si="4"/>
        <v>0</v>
      </c>
      <c r="K60" s="40">
        <f>L60</f>
        <v>41.90006747579955</v>
      </c>
      <c r="L60" s="42">
        <f>$G$3+$O$51*$G$7</f>
        <v>41.90006747579955</v>
      </c>
      <c r="M60" s="32" t="str">
        <f>"range up = mean + "&amp;TEXT($O$51,"0.0")&amp;" std. dev."</f>
        <v>range up = mean + 02 std. dev.</v>
      </c>
      <c r="N60" s="32"/>
      <c r="O60" s="32"/>
      <c r="P60" s="32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2:65" ht="18">
      <c r="B61" s="30">
        <v>59</v>
      </c>
      <c r="C61" s="75"/>
      <c r="D61" s="32"/>
      <c r="E61" s="32">
        <f t="shared" si="2"/>
        <v>26.80451218711657</v>
      </c>
      <c r="F61" s="32">
        <f t="shared" si="0"/>
        <v>1.1723459698149249E-06</v>
      </c>
      <c r="G61" s="37">
        <f t="shared" si="5"/>
        <v>2.6254326663820395E-08</v>
      </c>
      <c r="H61" s="32">
        <f t="shared" si="3"/>
        <v>26.793041400423043</v>
      </c>
      <c r="I61" s="32">
        <f t="shared" si="1"/>
        <v>0</v>
      </c>
      <c r="J61" s="37">
        <f t="shared" si="4"/>
        <v>0</v>
      </c>
      <c r="K61" s="40"/>
      <c r="L61" s="32"/>
      <c r="M61" s="32"/>
      <c r="N61" s="32"/>
      <c r="O61" s="32"/>
      <c r="P61" s="32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  <row r="62" spans="2:65" ht="18">
      <c r="B62" s="30">
        <v>60</v>
      </c>
      <c r="C62" s="75"/>
      <c r="D62" s="32"/>
      <c r="E62" s="32">
        <f t="shared" si="2"/>
        <v>26.827453760503623</v>
      </c>
      <c r="F62" s="32">
        <f t="shared" si="0"/>
        <v>1.2309138286812514E-06</v>
      </c>
      <c r="G62" s="37">
        <f t="shared" si="5"/>
        <v>2.7567280517679043E-08</v>
      </c>
      <c r="H62" s="32">
        <f t="shared" si="3"/>
        <v>26.815982973810094</v>
      </c>
      <c r="I62" s="32">
        <f t="shared" si="1"/>
        <v>0</v>
      </c>
      <c r="J62" s="37">
        <f t="shared" si="4"/>
        <v>0</v>
      </c>
      <c r="K62" s="32"/>
      <c r="L62" s="43">
        <v>0.2</v>
      </c>
      <c r="M62" s="44" t="s">
        <v>23</v>
      </c>
      <c r="N62" s="45">
        <f>G3-G16</f>
        <v>36.994559690497674</v>
      </c>
      <c r="O62" s="32"/>
      <c r="P62" s="3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</row>
    <row r="63" spans="2:65" ht="18">
      <c r="B63" s="30">
        <v>61</v>
      </c>
      <c r="C63" s="75"/>
      <c r="D63" s="32"/>
      <c r="E63" s="32">
        <f t="shared" si="2"/>
        <v>26.850395333890678</v>
      </c>
      <c r="F63" s="32">
        <f t="shared" si="0"/>
        <v>1.2922783762953814E-06</v>
      </c>
      <c r="G63" s="37">
        <f t="shared" si="5"/>
        <v>2.8942999570057772E-08</v>
      </c>
      <c r="H63" s="32">
        <f t="shared" si="3"/>
        <v>26.838924547197152</v>
      </c>
      <c r="I63" s="32">
        <f t="shared" si="1"/>
        <v>0</v>
      </c>
      <c r="J63" s="37">
        <f t="shared" si="4"/>
        <v>0</v>
      </c>
      <c r="K63" s="32"/>
      <c r="L63" s="43">
        <v>0.1</v>
      </c>
      <c r="M63" s="44" t="s">
        <v>38</v>
      </c>
      <c r="N63" s="45">
        <f>G3+G16</f>
        <v>39.005440309502326</v>
      </c>
      <c r="O63" s="32"/>
      <c r="P63" s="32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</row>
    <row r="64" spans="2:65" ht="18">
      <c r="B64" s="30">
        <v>62</v>
      </c>
      <c r="C64" s="75"/>
      <c r="D64" s="32"/>
      <c r="E64" s="32">
        <f t="shared" si="2"/>
        <v>26.873336907277732</v>
      </c>
      <c r="F64" s="32">
        <f t="shared" si="0"/>
        <v>1.3565664573279288E-06</v>
      </c>
      <c r="G64" s="37">
        <f t="shared" si="5"/>
        <v>3.0384334070744804E-08</v>
      </c>
      <c r="H64" s="32">
        <f t="shared" si="3"/>
        <v>26.861866120584203</v>
      </c>
      <c r="I64" s="32">
        <f t="shared" si="1"/>
        <v>0</v>
      </c>
      <c r="J64" s="37">
        <f t="shared" si="4"/>
        <v>0</v>
      </c>
      <c r="K64" s="32"/>
      <c r="L64" s="43">
        <v>0.05</v>
      </c>
      <c r="M64" s="44" t="s">
        <v>24</v>
      </c>
      <c r="N64" s="44"/>
      <c r="O64" s="32"/>
      <c r="P64" s="32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</row>
    <row r="65" spans="2:65" ht="18">
      <c r="B65" s="30">
        <v>63</v>
      </c>
      <c r="C65" s="75"/>
      <c r="D65" s="32"/>
      <c r="E65" s="32">
        <f t="shared" si="2"/>
        <v>26.896278480664787</v>
      </c>
      <c r="F65" s="32">
        <f t="shared" si="0"/>
        <v>1.4239103345271737E-06</v>
      </c>
      <c r="G65" s="37">
        <f t="shared" si="5"/>
        <v>3.1894256185672993E-08</v>
      </c>
      <c r="H65" s="32">
        <f t="shared" si="3"/>
        <v>26.88480769397126</v>
      </c>
      <c r="I65" s="32">
        <f t="shared" si="1"/>
        <v>0</v>
      </c>
      <c r="J65" s="37">
        <f t="shared" si="4"/>
        <v>0</v>
      </c>
      <c r="K65" s="32"/>
      <c r="L65" s="43">
        <v>0.025</v>
      </c>
      <c r="M65" s="44" t="s">
        <v>25</v>
      </c>
      <c r="N65" s="46">
        <f>G7/G3</f>
        <v>0.06037256154488467</v>
      </c>
      <c r="O65" s="32"/>
      <c r="P65" s="32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</row>
    <row r="66" spans="2:65" ht="18">
      <c r="B66" s="30">
        <v>64</v>
      </c>
      <c r="C66" s="75"/>
      <c r="D66" s="32"/>
      <c r="E66" s="32">
        <f t="shared" si="2"/>
        <v>26.91922005405184</v>
      </c>
      <c r="F66" s="32">
        <f t="shared" si="0"/>
        <v>1.4944479040413155E-06</v>
      </c>
      <c r="G66" s="37">
        <f t="shared" si="5"/>
        <v>3.34758648499172E-08</v>
      </c>
      <c r="H66" s="32">
        <f t="shared" si="3"/>
        <v>26.907749267358312</v>
      </c>
      <c r="I66" s="32">
        <f t="shared" si="1"/>
        <v>0</v>
      </c>
      <c r="J66" s="37">
        <f t="shared" si="4"/>
        <v>0</v>
      </c>
      <c r="K66" s="32"/>
      <c r="L66" s="43">
        <v>0.0125</v>
      </c>
      <c r="M66" s="44" t="s">
        <v>26</v>
      </c>
      <c r="N66" s="47">
        <f>N65</f>
        <v>0.06037256154488467</v>
      </c>
      <c r="O66" s="32"/>
      <c r="P66" s="32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</row>
    <row r="67" spans="2:65" ht="18">
      <c r="B67" s="30">
        <v>65</v>
      </c>
      <c r="C67" s="75"/>
      <c r="D67" s="32"/>
      <c r="E67" s="32">
        <f t="shared" si="2"/>
        <v>26.942161627438896</v>
      </c>
      <c r="F67" s="32">
        <f t="shared" si="0"/>
        <v>1.5683229185549334E-06</v>
      </c>
      <c r="G67" s="37">
        <f t="shared" si="5"/>
        <v>3.513239079716072E-08</v>
      </c>
      <c r="H67" s="32">
        <f t="shared" si="3"/>
        <v>26.93069084074537</v>
      </c>
      <c r="I67" s="32">
        <f t="shared" si="1"/>
        <v>0</v>
      </c>
      <c r="J67" s="37">
        <f t="shared" si="4"/>
        <v>0</v>
      </c>
      <c r="K67" s="32"/>
      <c r="L67" s="48">
        <v>0.00625</v>
      </c>
      <c r="M67" s="44" t="s">
        <v>3</v>
      </c>
      <c r="N67" s="44"/>
      <c r="O67" s="32"/>
      <c r="P67" s="32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</row>
    <row r="68" spans="2:65" ht="18">
      <c r="B68" s="30">
        <v>66</v>
      </c>
      <c r="C68" s="75"/>
      <c r="D68" s="32"/>
      <c r="E68" s="32">
        <f t="shared" si="2"/>
        <v>26.96510320082595</v>
      </c>
      <c r="F68" s="32">
        <f t="shared" si="0"/>
        <v>1.6456852184904026E-06</v>
      </c>
      <c r="G68" s="37">
        <f t="shared" si="5"/>
        <v>3.686720177130811E-08</v>
      </c>
      <c r="H68" s="32">
        <f t="shared" si="3"/>
        <v>26.95363241413242</v>
      </c>
      <c r="I68" s="32">
        <f t="shared" si="1"/>
        <v>0</v>
      </c>
      <c r="J68" s="37">
        <f t="shared" si="4"/>
        <v>0</v>
      </c>
      <c r="K68" s="32"/>
      <c r="L68" s="32"/>
      <c r="M68" s="32"/>
      <c r="N68" s="32"/>
      <c r="O68" s="32"/>
      <c r="P68" s="32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</row>
    <row r="69" spans="2:65" ht="18">
      <c r="B69" s="30">
        <v>67</v>
      </c>
      <c r="C69" s="75"/>
      <c r="D69" s="32"/>
      <c r="E69" s="32">
        <f t="shared" si="2"/>
        <v>26.988044774213005</v>
      </c>
      <c r="F69" s="32">
        <f t="shared" si="0"/>
        <v>1.7266909715316128E-06</v>
      </c>
      <c r="G69" s="37">
        <f t="shared" si="5"/>
        <v>3.868380792607283E-08</v>
      </c>
      <c r="H69" s="32">
        <f t="shared" si="3"/>
        <v>26.97657398751948</v>
      </c>
      <c r="I69" s="32">
        <f t="shared" si="1"/>
        <v>0</v>
      </c>
      <c r="J69" s="37">
        <f t="shared" si="4"/>
        <v>0</v>
      </c>
      <c r="K69" s="44"/>
      <c r="L69" s="49">
        <f>-L70</f>
        <v>-1</v>
      </c>
      <c r="M69" s="50">
        <f>-(L69*$G$3+$G$7)</f>
        <v>35.70584266129438</v>
      </c>
      <c r="N69" s="44">
        <v>1</v>
      </c>
      <c r="O69" s="51">
        <f>$G$3</f>
        <v>38</v>
      </c>
      <c r="P69" s="32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</row>
    <row r="70" spans="2:65" ht="18">
      <c r="B70" s="30">
        <v>68</v>
      </c>
      <c r="C70" s="75"/>
      <c r="D70" s="32"/>
      <c r="E70" s="32">
        <f t="shared" si="2"/>
        <v>27.01098634760006</v>
      </c>
      <c r="F70" s="32">
        <f t="shared" si="0"/>
        <v>1.8115029207342096E-06</v>
      </c>
      <c r="G70" s="37">
        <f t="shared" si="5"/>
        <v>4.0585867418522365E-08</v>
      </c>
      <c r="H70" s="32">
        <f t="shared" si="3"/>
        <v>26.99951556090653</v>
      </c>
      <c r="I70" s="32">
        <f t="shared" si="1"/>
        <v>0</v>
      </c>
      <c r="J70" s="37">
        <f t="shared" si="4"/>
        <v>0</v>
      </c>
      <c r="K70" s="44"/>
      <c r="L70" s="49">
        <v>1</v>
      </c>
      <c r="M70" s="50">
        <f>L70*$G$3+$G$7</f>
        <v>40.29415733870562</v>
      </c>
      <c r="N70" s="44">
        <f>G15</f>
        <v>20</v>
      </c>
      <c r="O70" s="51">
        <f>$G$3</f>
        <v>38</v>
      </c>
      <c r="P70" s="32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2:65" ht="18">
      <c r="B71" s="30">
        <v>69</v>
      </c>
      <c r="C71" s="75"/>
      <c r="D71" s="32"/>
      <c r="E71" s="32">
        <f t="shared" si="2"/>
        <v>27.033927920987114</v>
      </c>
      <c r="F71" s="32">
        <f t="shared" si="0"/>
        <v>1.9002906414933345E-06</v>
      </c>
      <c r="G71" s="37">
        <f t="shared" si="5"/>
        <v>4.257719220272002E-08</v>
      </c>
      <c r="H71" s="32">
        <f t="shared" si="3"/>
        <v>27.02245713429359</v>
      </c>
      <c r="I71" s="32">
        <f t="shared" si="1"/>
        <v>0</v>
      </c>
      <c r="J71" s="37">
        <f t="shared" si="4"/>
        <v>0</v>
      </c>
      <c r="K71" s="44"/>
      <c r="L71" s="44"/>
      <c r="M71" s="52">
        <f>NORMDIST($G$3,$G$3,$G$7,FALSE)</f>
        <v>0.17389490845755123</v>
      </c>
      <c r="N71" s="51"/>
      <c r="O71" s="44"/>
      <c r="P71" s="32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2:65" ht="18">
      <c r="B72" s="30">
        <v>70</v>
      </c>
      <c r="C72" s="75"/>
      <c r="D72" s="32"/>
      <c r="E72" s="32">
        <f t="shared" si="2"/>
        <v>27.05686949437417</v>
      </c>
      <c r="F72" s="32">
        <f t="shared" si="0"/>
        <v>1.993230807646949E-06</v>
      </c>
      <c r="G72" s="37">
        <f t="shared" si="5"/>
        <v>4.4661754029761496E-08</v>
      </c>
      <c r="H72" s="32">
        <f t="shared" si="3"/>
        <v>27.04539870768064</v>
      </c>
      <c r="I72" s="32">
        <f t="shared" si="1"/>
        <v>0</v>
      </c>
      <c r="J72" s="37">
        <f t="shared" si="4"/>
        <v>0</v>
      </c>
      <c r="K72" s="32"/>
      <c r="L72" s="32"/>
      <c r="M72" s="32"/>
      <c r="N72" s="32"/>
      <c r="O72" s="32"/>
      <c r="P72" s="3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2:65" ht="18">
      <c r="B73" s="30">
        <v>71</v>
      </c>
      <c r="C73" s="75"/>
      <c r="D73" s="32"/>
      <c r="E73" s="32">
        <f t="shared" si="2"/>
        <v>27.079811067761224</v>
      </c>
      <c r="F73" s="32">
        <f t="shared" si="0"/>
        <v>2.090507466999895E-06</v>
      </c>
      <c r="G73" s="37">
        <f t="shared" si="5"/>
        <v>4.6843690660667156E-08</v>
      </c>
      <c r="H73" s="32">
        <f t="shared" si="3"/>
        <v>27.068340281067698</v>
      </c>
      <c r="I73" s="32">
        <f t="shared" si="1"/>
        <v>0</v>
      </c>
      <c r="J73" s="37">
        <f t="shared" si="4"/>
        <v>0</v>
      </c>
      <c r="K73" s="32"/>
      <c r="L73" s="32"/>
      <c r="M73" s="32"/>
      <c r="N73" s="44">
        <v>1</v>
      </c>
      <c r="O73" s="53">
        <f>$K$59</f>
        <v>34.09993252420045</v>
      </c>
      <c r="P73" s="32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2:65" ht="18">
      <c r="B74" s="30">
        <v>72</v>
      </c>
      <c r="C74" s="75"/>
      <c r="D74" s="32"/>
      <c r="E74" s="32">
        <f t="shared" si="2"/>
        <v>27.102752641148278</v>
      </c>
      <c r="F74" s="32">
        <f t="shared" si="0"/>
        <v>2.1923123265610947E-06</v>
      </c>
      <c r="G74" s="37">
        <f t="shared" si="5"/>
        <v>4.912731229875475E-08</v>
      </c>
      <c r="H74" s="32">
        <f t="shared" si="3"/>
        <v>27.09128185445475</v>
      </c>
      <c r="I74" s="32">
        <f t="shared" si="1"/>
        <v>0</v>
      </c>
      <c r="J74" s="37">
        <f t="shared" si="4"/>
        <v>0</v>
      </c>
      <c r="K74" s="32"/>
      <c r="L74" s="32"/>
      <c r="M74" s="32"/>
      <c r="N74" s="44">
        <f>G15</f>
        <v>20</v>
      </c>
      <c r="O74" s="53">
        <f>$K$59</f>
        <v>34.09993252420045</v>
      </c>
      <c r="P74" s="32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2:65" ht="18">
      <c r="B75" s="30">
        <v>73</v>
      </c>
      <c r="C75" s="75"/>
      <c r="D75" s="32"/>
      <c r="E75" s="32">
        <f t="shared" si="2"/>
        <v>27.125694214535333</v>
      </c>
      <c r="F75" s="32">
        <f t="shared" si="0"/>
        <v>2.2988450477936554E-06</v>
      </c>
      <c r="G75" s="37">
        <f t="shared" si="5"/>
        <v>5.1517108248285486E-08</v>
      </c>
      <c r="H75" s="32">
        <f t="shared" si="3"/>
        <v>27.114223427841807</v>
      </c>
      <c r="I75" s="32">
        <f t="shared" si="1"/>
        <v>0</v>
      </c>
      <c r="J75" s="37">
        <f t="shared" si="4"/>
        <v>0</v>
      </c>
      <c r="K75" s="32"/>
      <c r="L75" s="32"/>
      <c r="M75" s="32"/>
      <c r="N75" s="32"/>
      <c r="O75" s="32"/>
      <c r="P75" s="32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76" spans="2:65" ht="18">
      <c r="B76" s="30">
        <v>74</v>
      </c>
      <c r="C76" s="75"/>
      <c r="D76" s="32"/>
      <c r="E76" s="32">
        <f t="shared" si="2"/>
        <v>27.148635787922387</v>
      </c>
      <c r="F76" s="32">
        <f t="shared" si="0"/>
        <v>2.41031355218508E-06</v>
      </c>
      <c r="G76" s="37">
        <f t="shared" si="5"/>
        <v>5.401775380634574E-08</v>
      </c>
      <c r="H76" s="32">
        <f t="shared" si="3"/>
        <v>27.13716500122886</v>
      </c>
      <c r="I76" s="32">
        <f t="shared" si="1"/>
        <v>0</v>
      </c>
      <c r="J76" s="37">
        <f t="shared" si="4"/>
        <v>0</v>
      </c>
      <c r="K76" s="32"/>
      <c r="L76" s="32"/>
      <c r="M76" s="32"/>
      <c r="N76" s="32"/>
      <c r="O76" s="32"/>
      <c r="P76" s="32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</row>
    <row r="77" spans="2:65" ht="18">
      <c r="B77" s="30">
        <v>75</v>
      </c>
      <c r="C77" s="75"/>
      <c r="D77" s="32"/>
      <c r="E77" s="32">
        <f t="shared" si="2"/>
        <v>27.171577361309442</v>
      </c>
      <c r="F77" s="32">
        <f t="shared" si="0"/>
        <v>2.5269343374523883E-06</v>
      </c>
      <c r="G77" s="37">
        <f t="shared" si="5"/>
        <v>5.663411739509923E-08</v>
      </c>
      <c r="H77" s="32">
        <f t="shared" si="3"/>
        <v>27.160106574615916</v>
      </c>
      <c r="I77" s="32">
        <f t="shared" si="1"/>
        <v>0</v>
      </c>
      <c r="J77" s="37">
        <f t="shared" si="4"/>
        <v>0</v>
      </c>
      <c r="K77" s="32"/>
      <c r="L77" s="32"/>
      <c r="M77" s="32"/>
      <c r="N77" s="44">
        <v>1</v>
      </c>
      <c r="O77" s="53">
        <f>$K$60</f>
        <v>41.90006747579955</v>
      </c>
      <c r="P77" s="32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</row>
    <row r="78" spans="2:65" ht="18">
      <c r="B78" s="30">
        <v>76</v>
      </c>
      <c r="C78" s="75"/>
      <c r="D78" s="32"/>
      <c r="E78" s="32">
        <f t="shared" si="2"/>
        <v>27.194518934696497</v>
      </c>
      <c r="F78" s="32">
        <f t="shared" si="0"/>
        <v>2.6489328047046587E-06</v>
      </c>
      <c r="G78" s="37">
        <f t="shared" si="5"/>
        <v>5.937126794172024E-08</v>
      </c>
      <c r="H78" s="32">
        <f t="shared" si="3"/>
        <v>27.183048148002968</v>
      </c>
      <c r="I78" s="32">
        <f t="shared" si="1"/>
        <v>0</v>
      </c>
      <c r="J78" s="37">
        <f t="shared" si="4"/>
        <v>0</v>
      </c>
      <c r="K78" s="32"/>
      <c r="L78" s="32"/>
      <c r="M78" s="32"/>
      <c r="N78" s="44">
        <f>G15</f>
        <v>20</v>
      </c>
      <c r="O78" s="53">
        <f>$K$60</f>
        <v>41.90006747579955</v>
      </c>
      <c r="P78" s="32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2:65" ht="18">
      <c r="B79" s="30">
        <v>77</v>
      </c>
      <c r="C79" s="75"/>
      <c r="D79" s="32"/>
      <c r="E79" s="32">
        <f t="shared" si="2"/>
        <v>27.21746050808355</v>
      </c>
      <c r="F79" s="32">
        <f t="shared" si="0"/>
        <v>2.7765435968932684E-06</v>
      </c>
      <c r="G79" s="37">
        <f t="shared" si="5"/>
        <v>6.22344825134959E-08</v>
      </c>
      <c r="H79" s="32">
        <f t="shared" si="3"/>
        <v>27.205989721390026</v>
      </c>
      <c r="I79" s="32">
        <f t="shared" si="1"/>
        <v>0</v>
      </c>
      <c r="J79" s="37">
        <f t="shared" si="4"/>
        <v>0</v>
      </c>
      <c r="K79" s="32"/>
      <c r="L79" s="32"/>
      <c r="M79" s="32"/>
      <c r="N79" s="32"/>
      <c r="O79" s="32"/>
      <c r="P79" s="32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</row>
    <row r="80" spans="2:65" ht="18">
      <c r="B80" s="30">
        <v>78</v>
      </c>
      <c r="C80" s="75"/>
      <c r="D80" s="32"/>
      <c r="E80" s="32">
        <f t="shared" si="2"/>
        <v>27.240402081470606</v>
      </c>
      <c r="F80" s="32">
        <f t="shared" si="0"/>
        <v>2.9100109488879938E-06</v>
      </c>
      <c r="G80" s="37">
        <f t="shared" si="5"/>
        <v>6.522925421576489E-08</v>
      </c>
      <c r="H80" s="32">
        <f t="shared" si="3"/>
        <v>27.228931294777077</v>
      </c>
      <c r="I80" s="32">
        <f t="shared" si="1"/>
        <v>0</v>
      </c>
      <c r="J80" s="37">
        <f t="shared" si="4"/>
        <v>0</v>
      </c>
      <c r="K80" s="32"/>
      <c r="L80" s="32"/>
      <c r="M80" s="32"/>
      <c r="N80" s="32"/>
      <c r="O80" s="32"/>
      <c r="P80" s="32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</row>
    <row r="81" spans="2:65" ht="18">
      <c r="B81" s="30">
        <v>79</v>
      </c>
      <c r="C81" s="75"/>
      <c r="D81" s="32"/>
      <c r="E81" s="32">
        <f t="shared" si="2"/>
        <v>27.26334365485766</v>
      </c>
      <c r="F81" s="32">
        <f t="shared" si="0"/>
        <v>3.0495890495252506E-06</v>
      </c>
      <c r="G81" s="37">
        <f t="shared" si="5"/>
        <v>6.836130036054397E-08</v>
      </c>
      <c r="H81" s="32">
        <f t="shared" si="3"/>
        <v>27.251872868164135</v>
      </c>
      <c r="I81" s="32">
        <f t="shared" si="1"/>
        <v>0</v>
      </c>
      <c r="J81" s="37">
        <f t="shared" si="4"/>
        <v>0</v>
      </c>
      <c r="K81" s="32"/>
      <c r="L81" s="32"/>
      <c r="M81" s="32"/>
      <c r="N81" s="32"/>
      <c r="O81" s="32"/>
      <c r="P81" s="32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</row>
    <row r="82" spans="2:65" ht="18">
      <c r="B82" s="30">
        <v>80</v>
      </c>
      <c r="C82" s="75"/>
      <c r="D82" s="32"/>
      <c r="E82" s="32">
        <f t="shared" si="2"/>
        <v>27.286285228244715</v>
      </c>
      <c r="F82" s="32">
        <f t="shared" si="0"/>
        <v>3.1955424159826962E-06</v>
      </c>
      <c r="G82" s="37">
        <f t="shared" si="5"/>
        <v>7.163657091387721E-08</v>
      </c>
      <c r="H82" s="32">
        <f t="shared" si="3"/>
        <v>27.274814441551186</v>
      </c>
      <c r="I82" s="32">
        <f t="shared" si="1"/>
        <v>0</v>
      </c>
      <c r="J82" s="37">
        <f t="shared" si="4"/>
        <v>0</v>
      </c>
      <c r="K82" s="32"/>
      <c r="L82" s="32"/>
      <c r="M82" s="32"/>
      <c r="N82" s="32"/>
      <c r="O82" s="32"/>
      <c r="P82" s="3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</row>
    <row r="83" spans="2:65" ht="18">
      <c r="B83" s="30">
        <v>81</v>
      </c>
      <c r="C83" s="75"/>
      <c r="D83" s="32"/>
      <c r="E83" s="32">
        <f t="shared" si="2"/>
        <v>27.30922680163177</v>
      </c>
      <c r="F83" s="32">
        <f t="shared" si="0"/>
        <v>3.348146280842845E-06</v>
      </c>
      <c r="G83" s="37">
        <f t="shared" si="5"/>
        <v>7.506125723013143E-08</v>
      </c>
      <c r="H83" s="32">
        <f t="shared" si="3"/>
        <v>27.297756014938244</v>
      </c>
      <c r="I83" s="32">
        <f t="shared" si="1"/>
        <v>0</v>
      </c>
      <c r="J83" s="37">
        <f t="shared" si="4"/>
        <v>0</v>
      </c>
      <c r="K83" s="32"/>
      <c r="L83" s="32"/>
      <c r="M83" s="32"/>
      <c r="N83" s="32"/>
      <c r="O83" s="32"/>
      <c r="P83" s="32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2:65" ht="18">
      <c r="B84" s="30">
        <v>82</v>
      </c>
      <c r="C84" s="75"/>
      <c r="D84" s="32"/>
      <c r="E84" s="32">
        <f t="shared" si="2"/>
        <v>27.332168375018824</v>
      </c>
      <c r="F84" s="32">
        <f t="shared" si="0"/>
        <v>3.5076869922164886E-06</v>
      </c>
      <c r="G84" s="37">
        <f t="shared" si="5"/>
        <v>7.864180108165074E-08</v>
      </c>
      <c r="H84" s="32">
        <f t="shared" si="3"/>
        <v>27.320697588325295</v>
      </c>
      <c r="I84" s="32">
        <f t="shared" si="1"/>
        <v>0</v>
      </c>
      <c r="J84" s="37">
        <f t="shared" si="4"/>
        <v>0</v>
      </c>
      <c r="K84" s="32"/>
      <c r="L84" s="32"/>
      <c r="M84" s="32"/>
      <c r="N84" s="32"/>
      <c r="O84" s="32"/>
      <c r="P84" s="32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2:65" ht="18">
      <c r="B85" s="30">
        <v>83</v>
      </c>
      <c r="C85" s="75"/>
      <c r="D85" s="32"/>
      <c r="E85" s="32">
        <f t="shared" si="2"/>
        <v>27.35510994840588</v>
      </c>
      <c r="F85" s="32">
        <f t="shared" si="0"/>
        <v>3.6744624273051444E-06</v>
      </c>
      <c r="G85" s="37">
        <f t="shared" si="5"/>
        <v>8.238490399237358E-08</v>
      </c>
      <c r="H85" s="32">
        <f t="shared" si="3"/>
        <v>27.343639161712353</v>
      </c>
      <c r="I85" s="32">
        <f t="shared" si="1"/>
        <v>0</v>
      </c>
      <c r="J85" s="37">
        <f t="shared" si="4"/>
        <v>0</v>
      </c>
      <c r="K85" s="32"/>
      <c r="L85" s="32"/>
      <c r="M85" s="32"/>
      <c r="N85" s="32"/>
      <c r="O85" s="32"/>
      <c r="P85" s="32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</row>
    <row r="86" spans="2:65" ht="18">
      <c r="B86" s="30">
        <v>84</v>
      </c>
      <c r="C86" s="75"/>
      <c r="D86" s="32"/>
      <c r="E86" s="32">
        <f t="shared" si="2"/>
        <v>27.378051521792933</v>
      </c>
      <c r="F86" s="32">
        <f t="shared" si="0"/>
        <v>3.848782419790423E-06</v>
      </c>
      <c r="G86" s="37">
        <f t="shared" si="5"/>
        <v>8.629753688421168E-08</v>
      </c>
      <c r="H86" s="32">
        <f t="shared" si="3"/>
        <v>27.366580735099404</v>
      </c>
      <c r="I86" s="32">
        <f t="shared" si="1"/>
        <v>0</v>
      </c>
      <c r="J86" s="37">
        <f t="shared" si="4"/>
        <v>0</v>
      </c>
      <c r="K86" s="32"/>
      <c r="L86" s="32"/>
      <c r="M86" s="32"/>
      <c r="N86" s="32"/>
      <c r="O86" s="32"/>
      <c r="P86" s="32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</row>
    <row r="87" spans="2:65" ht="18">
      <c r="B87" s="30">
        <v>85</v>
      </c>
      <c r="C87" s="75"/>
      <c r="D87" s="32"/>
      <c r="E87" s="32">
        <f t="shared" si="2"/>
        <v>27.400993095179988</v>
      </c>
      <c r="F87" s="32">
        <f t="shared" si="0"/>
        <v>4.030969201446532E-06</v>
      </c>
      <c r="G87" s="37">
        <f t="shared" si="5"/>
        <v>9.038695004518504E-08</v>
      </c>
      <c r="H87" s="32">
        <f t="shared" si="3"/>
        <v>27.389522308486463</v>
      </c>
      <c r="I87" s="32">
        <f t="shared" si="1"/>
        <v>0</v>
      </c>
      <c r="J87" s="37">
        <f t="shared" si="4"/>
        <v>0</v>
      </c>
      <c r="K87" s="32"/>
      <c r="L87" s="32"/>
      <c r="M87" s="32"/>
      <c r="N87" s="32"/>
      <c r="O87" s="32"/>
      <c r="P87" s="32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</row>
    <row r="88" spans="2:65" ht="18">
      <c r="B88" s="30">
        <v>86</v>
      </c>
      <c r="C88" s="75"/>
      <c r="D88" s="32"/>
      <c r="E88" s="32">
        <f t="shared" si="2"/>
        <v>27.423934668567043</v>
      </c>
      <c r="F88" s="32">
        <f t="shared" si="0"/>
        <v>4.221357858381034E-06</v>
      </c>
      <c r="G88" s="37">
        <f t="shared" si="5"/>
        <v>9.466068342850533E-08</v>
      </c>
      <c r="H88" s="32">
        <f t="shared" si="3"/>
        <v>27.412463881873514</v>
      </c>
      <c r="I88" s="32">
        <f t="shared" si="1"/>
        <v>0</v>
      </c>
      <c r="J88" s="37">
        <f t="shared" si="4"/>
        <v>0</v>
      </c>
      <c r="K88" s="32"/>
      <c r="L88" s="32"/>
      <c r="M88" s="32"/>
      <c r="N88" s="32"/>
      <c r="O88" s="32"/>
      <c r="P88" s="32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</row>
    <row r="89" spans="2:65" ht="18">
      <c r="B89" s="30">
        <v>87</v>
      </c>
      <c r="C89" s="75"/>
      <c r="D89" s="32"/>
      <c r="E89" s="32">
        <f t="shared" si="2"/>
        <v>27.446876241954097</v>
      </c>
      <c r="F89" s="32">
        <f t="shared" si="0"/>
        <v>4.420296802317577E-06</v>
      </c>
      <c r="G89" s="37">
        <f t="shared" si="5"/>
        <v>9.912657729199981E-08</v>
      </c>
      <c r="H89" s="32">
        <f t="shared" si="3"/>
        <v>27.43540545526057</v>
      </c>
      <c r="I89" s="32">
        <f t="shared" si="1"/>
        <v>0</v>
      </c>
      <c r="J89" s="37">
        <f t="shared" si="4"/>
        <v>0</v>
      </c>
      <c r="K89" s="32"/>
      <c r="L89" s="32"/>
      <c r="M89" s="32"/>
      <c r="N89" s="32"/>
      <c r="O89" s="32"/>
      <c r="P89" s="32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</row>
    <row r="90" spans="2:65" ht="18">
      <c r="B90" s="30">
        <v>88</v>
      </c>
      <c r="C90" s="75"/>
      <c r="D90" s="32"/>
      <c r="E90" s="32">
        <f t="shared" si="2"/>
        <v>27.469817815341152</v>
      </c>
      <c r="F90" s="32">
        <f t="shared" si="0"/>
        <v>4.6281482573433506E-06</v>
      </c>
      <c r="G90" s="37">
        <f t="shared" si="5"/>
        <v>1.0379278318747142E-07</v>
      </c>
      <c r="H90" s="32">
        <f t="shared" si="3"/>
        <v>27.458347028647623</v>
      </c>
      <c r="I90" s="32">
        <f t="shared" si="1"/>
        <v>0</v>
      </c>
      <c r="J90" s="37">
        <f t="shared" si="4"/>
        <v>0</v>
      </c>
      <c r="K90" s="32"/>
      <c r="L90" s="32"/>
      <c r="M90" s="32"/>
      <c r="N90" s="32"/>
      <c r="O90" s="32"/>
      <c r="P90" s="32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</row>
    <row r="91" spans="2:65" ht="18">
      <c r="B91" s="30">
        <v>89</v>
      </c>
      <c r="C91" s="75"/>
      <c r="D91" s="32"/>
      <c r="E91" s="32">
        <f t="shared" si="2"/>
        <v>27.492759388728206</v>
      </c>
      <c r="F91" s="32">
        <f t="shared" si="0"/>
        <v>4.845288762552538E-06</v>
      </c>
      <c r="G91" s="37">
        <f t="shared" si="5"/>
        <v>1.0866777530979069E-07</v>
      </c>
      <c r="H91" s="32">
        <f t="shared" si="3"/>
        <v>27.48128860203468</v>
      </c>
      <c r="I91" s="32">
        <f t="shared" si="1"/>
        <v>0</v>
      </c>
      <c r="J91" s="37">
        <f t="shared" si="4"/>
        <v>0</v>
      </c>
      <c r="K91" s="32"/>
      <c r="L91" s="32"/>
      <c r="M91" s="32"/>
      <c r="N91" s="32"/>
      <c r="O91" s="32"/>
      <c r="P91" s="32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</row>
    <row r="92" spans="2:65" ht="18">
      <c r="B92" s="30">
        <v>90</v>
      </c>
      <c r="C92" s="75"/>
      <c r="D92" s="32"/>
      <c r="E92" s="32">
        <f t="shared" si="2"/>
        <v>27.51570096211526</v>
      </c>
      <c r="F92" s="32">
        <f t="shared" si="0"/>
        <v>5.0721096910265534E-06</v>
      </c>
      <c r="G92" s="37">
        <f t="shared" si="5"/>
        <v>1.1376036221572327E-07</v>
      </c>
      <c r="H92" s="32">
        <f t="shared" si="3"/>
        <v>27.504230175421732</v>
      </c>
      <c r="I92" s="32">
        <f t="shared" si="1"/>
        <v>0</v>
      </c>
      <c r="J92" s="37">
        <f t="shared" si="4"/>
        <v>0</v>
      </c>
      <c r="K92" s="32"/>
      <c r="L92" s="32"/>
      <c r="M92" s="32"/>
      <c r="N92" s="32"/>
      <c r="O92" s="32"/>
      <c r="P92" s="3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</row>
    <row r="93" spans="2:65" ht="18">
      <c r="B93" s="30">
        <v>91</v>
      </c>
      <c r="C93" s="75"/>
      <c r="D93" s="32"/>
      <c r="E93" s="32">
        <f t="shared" si="2"/>
        <v>27.538642535502316</v>
      </c>
      <c r="F93" s="32">
        <f t="shared" si="0"/>
        <v>5.309017785600353E-06</v>
      </c>
      <c r="G93" s="37">
        <f t="shared" si="5"/>
        <v>1.1907969892270258E-07</v>
      </c>
      <c r="H93" s="32">
        <f t="shared" si="3"/>
        <v>27.52717174880879</v>
      </c>
      <c r="I93" s="32">
        <f t="shared" si="1"/>
        <v>0</v>
      </c>
      <c r="J93" s="37">
        <f t="shared" si="4"/>
        <v>0</v>
      </c>
      <c r="K93" s="32"/>
      <c r="L93" s="32"/>
      <c r="M93" s="32"/>
      <c r="N93" s="32"/>
      <c r="O93" s="32"/>
      <c r="P93" s="32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</row>
    <row r="94" spans="2:65" ht="18">
      <c r="B94" s="30">
        <v>92</v>
      </c>
      <c r="C94" s="75"/>
      <c r="D94" s="32"/>
      <c r="E94" s="32">
        <f t="shared" si="2"/>
        <v>27.56158410888937</v>
      </c>
      <c r="F94" s="32">
        <f t="shared" si="0"/>
        <v>5.556435711873519E-06</v>
      </c>
      <c r="G94" s="37">
        <f t="shared" si="5"/>
        <v>1.2463529939796298E-07</v>
      </c>
      <c r="H94" s="32">
        <f t="shared" si="3"/>
        <v>27.55011332219584</v>
      </c>
      <c r="I94" s="32">
        <f t="shared" si="1"/>
        <v>0</v>
      </c>
      <c r="J94" s="37">
        <f t="shared" si="4"/>
        <v>0</v>
      </c>
      <c r="K94" s="32"/>
      <c r="L94" s="32"/>
      <c r="M94" s="32"/>
      <c r="N94" s="32"/>
      <c r="O94" s="32"/>
      <c r="P94" s="32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</row>
    <row r="95" spans="2:65" ht="18">
      <c r="B95" s="30">
        <v>93</v>
      </c>
      <c r="C95" s="75"/>
      <c r="D95" s="32"/>
      <c r="E95" s="32">
        <f t="shared" si="2"/>
        <v>27.584525682276425</v>
      </c>
      <c r="F95" s="32">
        <f t="shared" si="0"/>
        <v>5.8148026289339635E-06</v>
      </c>
      <c r="G95" s="37">
        <f t="shared" si="5"/>
        <v>1.3043704944866193E-07</v>
      </c>
      <c r="H95" s="32">
        <f t="shared" si="3"/>
        <v>27.5730548955829</v>
      </c>
      <c r="I95" s="32">
        <f t="shared" si="1"/>
        <v>0</v>
      </c>
      <c r="J95" s="37">
        <f t="shared" si="4"/>
        <v>0</v>
      </c>
      <c r="K95" s="32"/>
      <c r="L95" s="32"/>
      <c r="M95" s="32"/>
      <c r="N95" s="32"/>
      <c r="O95" s="32"/>
      <c r="P95" s="32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</row>
    <row r="96" spans="2:65" ht="18">
      <c r="B96" s="30">
        <v>94</v>
      </c>
      <c r="C96" s="75"/>
      <c r="D96" s="32"/>
      <c r="E96" s="32">
        <f t="shared" si="2"/>
        <v>27.60746725566348</v>
      </c>
      <c r="F96" s="32">
        <f t="shared" si="0"/>
        <v>6.084574778271025E-06</v>
      </c>
      <c r="G96" s="37">
        <f t="shared" si="5"/>
        <v>1.3649522002382638E-07</v>
      </c>
      <c r="H96" s="32">
        <f t="shared" si="3"/>
        <v>27.59599646896995</v>
      </c>
      <c r="I96" s="32">
        <f t="shared" si="1"/>
        <v>0</v>
      </c>
      <c r="J96" s="37">
        <f t="shared" si="4"/>
        <v>0</v>
      </c>
      <c r="K96" s="32"/>
      <c r="L96" s="32"/>
      <c r="M96" s="32"/>
      <c r="N96" s="32"/>
      <c r="O96" s="32"/>
      <c r="P96" s="32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</row>
    <row r="97" spans="2:65" ht="18">
      <c r="B97" s="30">
        <v>95</v>
      </c>
      <c r="C97" s="75"/>
      <c r="D97" s="32"/>
      <c r="E97" s="32">
        <f t="shared" si="2"/>
        <v>27.630408829050534</v>
      </c>
      <c r="F97" s="32">
        <f t="shared" si="0"/>
        <v>6.366226091364234E-06</v>
      </c>
      <c r="G97" s="37">
        <f t="shared" si="5"/>
        <v>1.4282048093917028E-07</v>
      </c>
      <c r="H97" s="32">
        <f t="shared" si="3"/>
        <v>27.61893804235701</v>
      </c>
      <c r="I97" s="32">
        <f t="shared" si="1"/>
        <v>0</v>
      </c>
      <c r="J97" s="37">
        <f t="shared" si="4"/>
        <v>0</v>
      </c>
      <c r="K97" s="32"/>
      <c r="L97" s="32"/>
      <c r="M97" s="32"/>
      <c r="N97" s="32"/>
      <c r="O97" s="32"/>
      <c r="P97" s="32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</row>
    <row r="98" spans="2:65" ht="18">
      <c r="B98" s="30">
        <v>96</v>
      </c>
      <c r="C98" s="75"/>
      <c r="D98" s="32"/>
      <c r="E98" s="32">
        <f t="shared" si="2"/>
        <v>27.65335040243759</v>
      </c>
      <c r="F98" s="32">
        <f t="shared" si="0"/>
        <v>6.660248816443165E-06</v>
      </c>
      <c r="G98" s="37">
        <f t="shared" si="5"/>
        <v>1.4942391503604439E-07</v>
      </c>
      <c r="H98" s="32">
        <f t="shared" si="3"/>
        <v>27.64187961574406</v>
      </c>
      <c r="I98" s="32">
        <f t="shared" si="1"/>
        <v>0</v>
      </c>
      <c r="J98" s="37">
        <f t="shared" si="4"/>
        <v>0</v>
      </c>
      <c r="K98" s="32"/>
      <c r="L98" s="32"/>
      <c r="M98" s="32"/>
      <c r="N98" s="32"/>
      <c r="O98" s="32"/>
      <c r="P98" s="32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</row>
    <row r="99" spans="2:65" ht="18">
      <c r="B99" s="30">
        <v>97</v>
      </c>
      <c r="C99" s="75"/>
      <c r="D99" s="32"/>
      <c r="E99" s="32">
        <f t="shared" si="2"/>
        <v>27.676291975824643</v>
      </c>
      <c r="F99" s="32">
        <f t="shared" si="0"/>
        <v>6.9671541649230314E-06</v>
      </c>
      <c r="G99" s="37">
        <f t="shared" si="5"/>
        <v>1.5631703278598963E-07</v>
      </c>
      <c r="H99" s="32">
        <f t="shared" si="3"/>
        <v>27.664821189131118</v>
      </c>
      <c r="I99" s="32">
        <f t="shared" si="1"/>
        <v>0</v>
      </c>
      <c r="J99" s="37">
        <f t="shared" si="4"/>
        <v>0</v>
      </c>
      <c r="K99" s="32"/>
      <c r="L99" s="32"/>
      <c r="M99" s="32"/>
      <c r="N99" s="32"/>
      <c r="O99" s="32"/>
      <c r="P99" s="32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</row>
    <row r="100" spans="2:65" ht="18">
      <c r="B100" s="30">
        <v>98</v>
      </c>
      <c r="C100" s="75"/>
      <c r="D100" s="32"/>
      <c r="E100" s="32">
        <f t="shared" si="2"/>
        <v>27.699233549211698</v>
      </c>
      <c r="F100" s="32">
        <f t="shared" si="0"/>
        <v>7.287472978030135E-06</v>
      </c>
      <c r="G100" s="37">
        <f t="shared" si="5"/>
        <v>1.6351178735258028E-07</v>
      </c>
      <c r="H100" s="32">
        <f t="shared" si="3"/>
        <v>27.68776276251817</v>
      </c>
      <c r="I100" s="32">
        <f t="shared" si="1"/>
        <v>0</v>
      </c>
      <c r="J100" s="37">
        <f t="shared" si="4"/>
        <v>0</v>
      </c>
      <c r="K100" s="32"/>
      <c r="L100" s="32"/>
      <c r="M100" s="32"/>
      <c r="N100" s="32"/>
      <c r="O100" s="32"/>
      <c r="P100" s="32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</row>
    <row r="101" spans="2:65" ht="18">
      <c r="B101" s="30">
        <v>99</v>
      </c>
      <c r="C101" s="75"/>
      <c r="D101" s="32"/>
      <c r="E101" s="32">
        <f t="shared" si="2"/>
        <v>27.722175122598752</v>
      </c>
      <c r="F101" s="32">
        <f t="shared" si="0"/>
        <v>7.621756414140272E-06</v>
      </c>
      <c r="G101" s="37">
        <f t="shared" si="5"/>
        <v>1.7102059012245444E-07</v>
      </c>
      <c r="H101" s="32">
        <f t="shared" si="3"/>
        <v>27.710704335905227</v>
      </c>
      <c r="I101" s="32">
        <f t="shared" si="1"/>
        <v>0</v>
      </c>
      <c r="J101" s="37">
        <f t="shared" si="4"/>
        <v>0</v>
      </c>
      <c r="K101" s="32"/>
      <c r="L101" s="32"/>
      <c r="M101" s="32"/>
      <c r="N101" s="32"/>
      <c r="O101" s="32"/>
      <c r="P101" s="32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</row>
    <row r="102" spans="2:65" ht="18">
      <c r="B102" s="30">
        <v>100</v>
      </c>
      <c r="C102" s="75"/>
      <c r="D102" s="32"/>
      <c r="E102" s="32">
        <f t="shared" si="2"/>
        <v>27.745116695985807</v>
      </c>
      <c r="F102" s="32">
        <f t="shared" si="0"/>
        <v>7.970576657363042E-06</v>
      </c>
      <c r="G102" s="37">
        <f t="shared" si="5"/>
        <v>1.7885632671764587E-07</v>
      </c>
      <c r="H102" s="32">
        <f t="shared" si="3"/>
        <v>27.733645909292278</v>
      </c>
      <c r="I102" s="32">
        <f t="shared" si="1"/>
        <v>0</v>
      </c>
      <c r="J102" s="37">
        <f t="shared" si="4"/>
        <v>0</v>
      </c>
      <c r="K102" s="32"/>
      <c r="L102" s="32"/>
      <c r="M102" s="32"/>
      <c r="N102" s="32"/>
      <c r="O102" s="32"/>
      <c r="P102" s="32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</row>
    <row r="103" spans="2:65" ht="18">
      <c r="B103" s="30">
        <v>101</v>
      </c>
      <c r="C103" s="75"/>
      <c r="D103" s="32"/>
      <c r="E103" s="32">
        <f t="shared" si="2"/>
        <v>27.76805826937286</v>
      </c>
      <c r="F103" s="32">
        <f t="shared" si="0"/>
        <v>8.334527647913664E-06</v>
      </c>
      <c r="G103" s="37">
        <f t="shared" si="5"/>
        <v>1.8703237350154272E-07</v>
      </c>
      <c r="H103" s="32">
        <f t="shared" si="3"/>
        <v>27.756587482679336</v>
      </c>
      <c r="I103" s="32">
        <f t="shared" si="1"/>
        <v>0</v>
      </c>
      <c r="J103" s="37">
        <f t="shared" si="4"/>
        <v>0</v>
      </c>
      <c r="K103" s="32"/>
      <c r="L103" s="32"/>
      <c r="M103" s="32"/>
      <c r="N103" s="32"/>
      <c r="O103" s="32"/>
      <c r="P103" s="32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</row>
    <row r="104" spans="2:65" ht="18">
      <c r="B104" s="30">
        <v>102</v>
      </c>
      <c r="C104" s="75"/>
      <c r="D104" s="32"/>
      <c r="E104" s="32">
        <f t="shared" si="2"/>
        <v>27.790999842759916</v>
      </c>
      <c r="F104" s="32">
        <f t="shared" si="0"/>
        <v>8.71422583482374E-06</v>
      </c>
      <c r="G104" s="37">
        <f t="shared" si="5"/>
        <v>1.9556261459101143E-07</v>
      </c>
      <c r="H104" s="32">
        <f t="shared" si="3"/>
        <v>27.779529056066387</v>
      </c>
      <c r="I104" s="32">
        <f t="shared" si="1"/>
        <v>0</v>
      </c>
      <c r="J104" s="37">
        <f t="shared" si="4"/>
        <v>0</v>
      </c>
      <c r="K104" s="32"/>
      <c r="L104" s="32"/>
      <c r="M104" s="32"/>
      <c r="N104" s="32"/>
      <c r="O104" s="32"/>
      <c r="P104" s="32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</row>
    <row r="105" spans="2:65" ht="18">
      <c r="B105" s="30">
        <v>103</v>
      </c>
      <c r="C105" s="75"/>
      <c r="D105" s="32"/>
      <c r="E105" s="32">
        <f t="shared" si="2"/>
        <v>27.81394141614697</v>
      </c>
      <c r="F105" s="32">
        <f t="shared" si="0"/>
        <v>9.110310951551369E-06</v>
      </c>
      <c r="G105" s="37">
        <f t="shared" si="5"/>
        <v>2.044614593874395E-07</v>
      </c>
      <c r="H105" s="32">
        <f t="shared" si="3"/>
        <v>27.802470629453445</v>
      </c>
      <c r="I105" s="32">
        <f t="shared" si="1"/>
        <v>0</v>
      </c>
      <c r="J105" s="37">
        <f t="shared" si="4"/>
        <v>0</v>
      </c>
      <c r="K105" s="32"/>
      <c r="L105" s="32"/>
      <c r="M105" s="32"/>
      <c r="N105" s="32"/>
      <c r="O105" s="32"/>
      <c r="P105" s="32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</row>
    <row r="106" spans="2:65" ht="18">
      <c r="B106" s="30">
        <v>104</v>
      </c>
      <c r="C106" s="75"/>
      <c r="D106" s="32"/>
      <c r="E106" s="32">
        <f t="shared" si="2"/>
        <v>27.836882989534026</v>
      </c>
      <c r="F106" s="32">
        <f t="shared" si="0"/>
        <v>9.523446815060291E-06</v>
      </c>
      <c r="G106" s="37">
        <f t="shared" si="5"/>
        <v>2.1374386063966007E-07</v>
      </c>
      <c r="H106" s="32">
        <f t="shared" si="3"/>
        <v>27.825412202840496</v>
      </c>
      <c r="I106" s="32">
        <f t="shared" si="1"/>
        <v>0</v>
      </c>
      <c r="J106" s="37">
        <f t="shared" si="4"/>
        <v>0</v>
      </c>
      <c r="K106" s="32"/>
      <c r="L106" s="32"/>
      <c r="M106" s="32"/>
      <c r="N106" s="32"/>
      <c r="O106" s="32"/>
      <c r="P106" s="32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</row>
    <row r="107" spans="2:65" ht="18">
      <c r="B107" s="30">
        <v>105</v>
      </c>
      <c r="C107" s="75"/>
      <c r="D107" s="32"/>
      <c r="E107" s="32">
        <f t="shared" si="2"/>
        <v>27.85982456292108</v>
      </c>
      <c r="F107" s="32">
        <f t="shared" si="0"/>
        <v>9.954322148947126E-06</v>
      </c>
      <c r="G107" s="37">
        <f t="shared" si="5"/>
        <v>2.2342533305193532E-07</v>
      </c>
      <c r="H107" s="32">
        <f t="shared" si="3"/>
        <v>27.848353776227555</v>
      </c>
      <c r="I107" s="32">
        <f t="shared" si="1"/>
        <v>0</v>
      </c>
      <c r="J107" s="37">
        <f t="shared" si="4"/>
        <v>0</v>
      </c>
      <c r="K107" s="32"/>
      <c r="L107" s="32"/>
      <c r="M107" s="32"/>
      <c r="N107" s="32"/>
      <c r="O107" s="32"/>
      <c r="P107" s="32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</row>
    <row r="108" spans="2:65" ht="18">
      <c r="B108" s="30">
        <v>106</v>
      </c>
      <c r="C108" s="75"/>
      <c r="D108" s="32"/>
      <c r="E108" s="32">
        <f t="shared" si="2"/>
        <v>27.882766136308135</v>
      </c>
      <c r="F108" s="32">
        <f t="shared" si="0"/>
        <v>1.040365143120438E-05</v>
      </c>
      <c r="G108" s="37">
        <f t="shared" si="5"/>
        <v>2.3352197245038224E-07</v>
      </c>
      <c r="H108" s="32">
        <f t="shared" si="3"/>
        <v>27.871295349614606</v>
      </c>
      <c r="I108" s="32">
        <f t="shared" si="1"/>
        <v>0</v>
      </c>
      <c r="J108" s="37">
        <f t="shared" si="4"/>
        <v>0</v>
      </c>
      <c r="K108" s="32"/>
      <c r="L108" s="32"/>
      <c r="M108" s="32"/>
      <c r="N108" s="32"/>
      <c r="O108" s="32"/>
      <c r="P108" s="32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</row>
    <row r="109" spans="2:65" ht="18">
      <c r="B109" s="30">
        <v>107</v>
      </c>
      <c r="C109" s="75"/>
      <c r="D109" s="32"/>
      <c r="E109" s="32">
        <f t="shared" si="2"/>
        <v>27.90570770969519</v>
      </c>
      <c r="F109" s="32">
        <f t="shared" si="0"/>
        <v>1.0872175767216833E-05</v>
      </c>
      <c r="G109" s="37">
        <f t="shared" si="5"/>
        <v>2.440504755214363E-07</v>
      </c>
      <c r="H109" s="32">
        <f t="shared" si="3"/>
        <v>27.894236923001664</v>
      </c>
      <c r="I109" s="32">
        <f t="shared" si="1"/>
        <v>0</v>
      </c>
      <c r="J109" s="37">
        <f t="shared" si="4"/>
        <v>0</v>
      </c>
      <c r="K109" s="32"/>
      <c r="L109" s="32"/>
      <c r="M109" s="32"/>
      <c r="N109" s="32"/>
      <c r="O109" s="32"/>
      <c r="P109" s="32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</row>
    <row r="110" spans="2:65" ht="18">
      <c r="B110" s="30">
        <v>108</v>
      </c>
      <c r="C110" s="75"/>
      <c r="D110" s="32"/>
      <c r="E110" s="32">
        <f t="shared" si="2"/>
        <v>27.928649283082244</v>
      </c>
      <c r="F110" s="32">
        <f t="shared" si="0"/>
        <v>1.136066378859679E-05</v>
      </c>
      <c r="G110" s="37">
        <f t="shared" si="5"/>
        <v>2.550281601361544E-07</v>
      </c>
      <c r="H110" s="32">
        <f t="shared" si="3"/>
        <v>27.917178496388715</v>
      </c>
      <c r="I110" s="32">
        <f t="shared" si="1"/>
        <v>0</v>
      </c>
      <c r="J110" s="37">
        <f t="shared" si="4"/>
        <v>0</v>
      </c>
      <c r="K110" s="32"/>
      <c r="L110" s="32"/>
      <c r="M110" s="32"/>
      <c r="N110" s="32"/>
      <c r="O110" s="32"/>
      <c r="P110" s="32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</row>
    <row r="111" spans="2:65" ht="18">
      <c r="B111" s="30">
        <v>109</v>
      </c>
      <c r="C111" s="75"/>
      <c r="D111" s="32"/>
      <c r="E111" s="32">
        <f t="shared" si="2"/>
        <v>27.9515908564693</v>
      </c>
      <c r="F111" s="32">
        <f t="shared" si="0"/>
        <v>1.1869912578473746E-05</v>
      </c>
      <c r="G111" s="37">
        <f t="shared" si="5"/>
        <v>2.664729862743625E-07</v>
      </c>
      <c r="H111" s="32">
        <f t="shared" si="3"/>
        <v>27.940120069775773</v>
      </c>
      <c r="I111" s="32">
        <f t="shared" si="1"/>
        <v>0</v>
      </c>
      <c r="J111" s="37">
        <f t="shared" si="4"/>
        <v>0</v>
      </c>
      <c r="K111" s="32"/>
      <c r="L111" s="32"/>
      <c r="M111" s="32"/>
      <c r="N111" s="32"/>
      <c r="O111" s="32"/>
      <c r="P111" s="32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</row>
    <row r="112" spans="2:65" ht="18">
      <c r="B112" s="30">
        <v>110</v>
      </c>
      <c r="C112" s="75"/>
      <c r="D112" s="32"/>
      <c r="E112" s="32">
        <f t="shared" si="2"/>
        <v>27.974532429856353</v>
      </c>
      <c r="F112" s="32">
        <f t="shared" si="0"/>
        <v>1.2400748623861791E-05</v>
      </c>
      <c r="G112" s="37">
        <f t="shared" si="5"/>
        <v>2.784035775628598E-07</v>
      </c>
      <c r="H112" s="32">
        <f t="shared" si="3"/>
        <v>27.963061643162824</v>
      </c>
      <c r="I112" s="32">
        <f t="shared" si="1"/>
        <v>0</v>
      </c>
      <c r="J112" s="37">
        <f t="shared" si="4"/>
        <v>0</v>
      </c>
      <c r="K112" s="32"/>
      <c r="L112" s="32"/>
      <c r="M112" s="32"/>
      <c r="N112" s="32"/>
      <c r="O112" s="32"/>
      <c r="P112" s="32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</row>
    <row r="113" spans="2:65" ht="18">
      <c r="B113" s="30">
        <v>111</v>
      </c>
      <c r="C113" s="75"/>
      <c r="D113" s="32"/>
      <c r="E113" s="32">
        <f t="shared" si="2"/>
        <v>27.997474003243408</v>
      </c>
      <c r="F113" s="32">
        <f aca="true" t="shared" si="6" ref="F113:F176">(1/(SQRT(2*3.14159*$G$7^2)))*EXP((-1*(E113-$G$3)^2)/(2*$G$7^2))</f>
        <v>1.2954028795737321E-05</v>
      </c>
      <c r="G113" s="37">
        <f t="shared" si="5"/>
        <v>2.90839243442084E-07</v>
      </c>
      <c r="H113" s="32">
        <f t="shared" si="3"/>
        <v>27.986003216549882</v>
      </c>
      <c r="I113" s="32">
        <f aca="true" t="shared" si="7" ref="I113:I176">IF($L$59&gt;=$E113,0,(1/(SQRT(2*3.14159*$G$7^2)))*EXP((-1*($E113-$G$3)^2)/(2*$G$7^2)))</f>
        <v>0</v>
      </c>
      <c r="J113" s="37">
        <f t="shared" si="4"/>
        <v>0</v>
      </c>
      <c r="K113" s="32"/>
      <c r="L113" s="32"/>
      <c r="M113" s="32"/>
      <c r="N113" s="32"/>
      <c r="O113" s="32"/>
      <c r="P113" s="32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</row>
    <row r="114" spans="2:65" ht="18">
      <c r="B114" s="30">
        <v>112</v>
      </c>
      <c r="C114" s="75"/>
      <c r="D114" s="32"/>
      <c r="E114" s="32">
        <f aca="true" t="shared" si="8" ref="E114:E177">E113+(10*$G$7)/1000</f>
        <v>28.020415576630462</v>
      </c>
      <c r="F114" s="32">
        <f t="shared" si="6"/>
        <v>1.3530641357468455E-05</v>
      </c>
      <c r="G114" s="37">
        <f t="shared" si="5"/>
        <v>3.038000019758525E-07</v>
      </c>
      <c r="H114" s="32">
        <f aca="true" t="shared" si="9" ref="H114:H177">E113+(E114-E113)/2</f>
        <v>28.008944789936933</v>
      </c>
      <c r="I114" s="32">
        <f t="shared" si="7"/>
        <v>0</v>
      </c>
      <c r="J114" s="37">
        <f aca="true" t="shared" si="10" ref="J114:J177">($E114-$E113)*ABS(I113+((I114-I113)/2))</f>
        <v>0</v>
      </c>
      <c r="K114" s="32"/>
      <c r="L114" s="32"/>
      <c r="M114" s="32"/>
      <c r="N114" s="32"/>
      <c r="O114" s="32"/>
      <c r="P114" s="32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</row>
    <row r="115" spans="2:65" ht="18">
      <c r="B115" s="30">
        <v>113</v>
      </c>
      <c r="C115" s="75"/>
      <c r="D115" s="32"/>
      <c r="E115" s="32">
        <f t="shared" si="8"/>
        <v>28.043357150017517</v>
      </c>
      <c r="F115" s="32">
        <f t="shared" si="6"/>
        <v>1.4131507002244726E-05</v>
      </c>
      <c r="G115" s="37">
        <f aca="true" t="shared" si="11" ref="G115:G178">(E115-E114)*ABS(F114+((F115-F114)/2))</f>
        <v>3.17306603318976E-07</v>
      </c>
      <c r="H115" s="32">
        <f t="shared" si="9"/>
        <v>28.03188636332399</v>
      </c>
      <c r="I115" s="32">
        <f t="shared" si="7"/>
        <v>0</v>
      </c>
      <c r="J115" s="37">
        <f t="shared" si="10"/>
        <v>0</v>
      </c>
      <c r="K115" s="32"/>
      <c r="L115" s="32"/>
      <c r="M115" s="32"/>
      <c r="N115" s="32"/>
      <c r="O115" s="32"/>
      <c r="P115" s="32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</row>
    <row r="116" spans="2:65" ht="18">
      <c r="B116" s="30">
        <v>114</v>
      </c>
      <c r="C116" s="75"/>
      <c r="D116" s="32"/>
      <c r="E116" s="32">
        <f t="shared" si="8"/>
        <v>28.06629872340457</v>
      </c>
      <c r="F116" s="32">
        <f t="shared" si="6"/>
        <v>1.4757579920165762E-05</v>
      </c>
      <c r="G116" s="37">
        <f t="shared" si="11"/>
        <v>3.313805538577398E-07</v>
      </c>
      <c r="H116" s="32">
        <f t="shared" si="9"/>
        <v>28.054827936711042</v>
      </c>
      <c r="I116" s="32">
        <f t="shared" si="7"/>
        <v>0</v>
      </c>
      <c r="J116" s="37">
        <f t="shared" si="10"/>
        <v>0</v>
      </c>
      <c r="K116" s="32"/>
      <c r="L116" s="32"/>
      <c r="M116" s="32"/>
      <c r="N116" s="32"/>
      <c r="O116" s="32"/>
      <c r="P116" s="32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</row>
    <row r="117" spans="2:65" ht="18">
      <c r="B117" s="30">
        <v>115</v>
      </c>
      <c r="C117" s="75"/>
      <c r="D117" s="32"/>
      <c r="E117" s="32">
        <f t="shared" si="8"/>
        <v>28.089240296791626</v>
      </c>
      <c r="F117" s="32">
        <f t="shared" si="6"/>
        <v>1.540984889565373E-05</v>
      </c>
      <c r="G117" s="37">
        <f t="shared" si="11"/>
        <v>3.460441410384343E-07</v>
      </c>
      <c r="H117" s="32">
        <f t="shared" si="9"/>
        <v>28.0777695100981</v>
      </c>
      <c r="I117" s="32">
        <f t="shared" si="7"/>
        <v>0</v>
      </c>
      <c r="J117" s="37">
        <f t="shared" si="10"/>
        <v>0</v>
      </c>
      <c r="K117" s="32"/>
      <c r="L117" s="32"/>
      <c r="M117" s="32"/>
      <c r="N117" s="32"/>
      <c r="O117" s="32"/>
      <c r="P117" s="32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</row>
    <row r="118" spans="2:65" ht="18">
      <c r="B118" s="30">
        <v>116</v>
      </c>
      <c r="C118" s="75"/>
      <c r="D118" s="32"/>
      <c r="E118" s="32">
        <f t="shared" si="8"/>
        <v>28.11218187017868</v>
      </c>
      <c r="F118" s="32">
        <f t="shared" si="6"/>
        <v>1.608933843586412E-05</v>
      </c>
      <c r="G118" s="37">
        <f t="shared" si="11"/>
        <v>3.613204588992987E-07</v>
      </c>
      <c r="H118" s="32">
        <f t="shared" si="9"/>
        <v>28.10071108348515</v>
      </c>
      <c r="I118" s="32">
        <f t="shared" si="7"/>
        <v>0</v>
      </c>
      <c r="J118" s="37">
        <f t="shared" si="10"/>
        <v>0</v>
      </c>
      <c r="K118" s="32"/>
      <c r="L118" s="32"/>
      <c r="M118" s="32"/>
      <c r="N118" s="32"/>
      <c r="O118" s="32"/>
      <c r="P118" s="32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</row>
    <row r="119" spans="2:65" ht="18">
      <c r="B119" s="30">
        <v>117</v>
      </c>
      <c r="C119" s="75"/>
      <c r="D119" s="32"/>
      <c r="E119" s="32">
        <f t="shared" si="8"/>
        <v>28.135123443565735</v>
      </c>
      <c r="F119" s="32">
        <f t="shared" si="6"/>
        <v>1.6797109930775524E-05</v>
      </c>
      <c r="G119" s="37">
        <f t="shared" si="11"/>
        <v>3.772334343214227E-07</v>
      </c>
      <c r="H119" s="32">
        <f t="shared" si="9"/>
        <v>28.12365265687221</v>
      </c>
      <c r="I119" s="32">
        <f t="shared" si="7"/>
        <v>0</v>
      </c>
      <c r="J119" s="37">
        <f t="shared" si="10"/>
        <v>0</v>
      </c>
      <c r="K119" s="32"/>
      <c r="L119" s="32"/>
      <c r="M119" s="32"/>
      <c r="N119" s="32"/>
      <c r="O119" s="32"/>
      <c r="P119" s="32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</row>
    <row r="120" spans="2:65" ht="18">
      <c r="B120" s="30">
        <v>118</v>
      </c>
      <c r="C120" s="75"/>
      <c r="D120" s="32"/>
      <c r="E120" s="32">
        <f t="shared" si="8"/>
        <v>28.15806501695279</v>
      </c>
      <c r="F120" s="32">
        <f t="shared" si="6"/>
        <v>1.753426284564757E-05</v>
      </c>
      <c r="G120" s="37">
        <f t="shared" si="11"/>
        <v>3.9380785401431946E-07</v>
      </c>
      <c r="H120" s="32">
        <f t="shared" si="9"/>
        <v>28.14659423025926</v>
      </c>
      <c r="I120" s="32">
        <f t="shared" si="7"/>
        <v>0</v>
      </c>
      <c r="J120" s="37">
        <f t="shared" si="10"/>
        <v>0</v>
      </c>
      <c r="K120" s="32"/>
      <c r="L120" s="32"/>
      <c r="M120" s="32"/>
      <c r="N120" s="32"/>
      <c r="O120" s="32"/>
      <c r="P120" s="32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</row>
    <row r="121" spans="2:65" ht="18">
      <c r="B121" s="30">
        <v>119</v>
      </c>
      <c r="C121" s="75"/>
      <c r="D121" s="32"/>
      <c r="E121" s="32">
        <f t="shared" si="8"/>
        <v>28.181006590339845</v>
      </c>
      <c r="F121" s="32">
        <f t="shared" si="6"/>
        <v>1.830193594654354E-05</v>
      </c>
      <c r="G121" s="37">
        <f t="shared" si="11"/>
        <v>4.1106939225206494E-07</v>
      </c>
      <c r="H121" s="32">
        <f t="shared" si="9"/>
        <v>28.16953580364632</v>
      </c>
      <c r="I121" s="32">
        <f t="shared" si="7"/>
        <v>0</v>
      </c>
      <c r="J121" s="37">
        <f t="shared" si="10"/>
        <v>0</v>
      </c>
      <c r="K121" s="32"/>
      <c r="L121" s="32"/>
      <c r="M121" s="32"/>
      <c r="N121" s="32"/>
      <c r="O121" s="32"/>
      <c r="P121" s="32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</row>
    <row r="122" spans="2:65" ht="18">
      <c r="B122" s="30">
        <v>120</v>
      </c>
      <c r="C122" s="75"/>
      <c r="D122" s="32"/>
      <c r="E122" s="32">
        <f t="shared" si="8"/>
        <v>28.2039481637269</v>
      </c>
      <c r="F122" s="32">
        <f t="shared" si="6"/>
        <v>1.9101308559619803E-05</v>
      </c>
      <c r="G122" s="37">
        <f t="shared" si="11"/>
        <v>4.2904463937604666E-07</v>
      </c>
      <c r="H122" s="32">
        <f t="shared" si="9"/>
        <v>28.19247737703337</v>
      </c>
      <c r="I122" s="32">
        <f t="shared" si="7"/>
        <v>0</v>
      </c>
      <c r="J122" s="37">
        <f t="shared" si="10"/>
        <v>0</v>
      </c>
      <c r="K122" s="32"/>
      <c r="L122" s="32"/>
      <c r="M122" s="32"/>
      <c r="N122" s="32"/>
      <c r="O122" s="32"/>
      <c r="P122" s="32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</row>
    <row r="123" spans="2:65" ht="18">
      <c r="B123" s="30">
        <v>121</v>
      </c>
      <c r="C123" s="75"/>
      <c r="D123" s="32"/>
      <c r="E123" s="32">
        <f t="shared" si="8"/>
        <v>28.226889737113954</v>
      </c>
      <c r="F123" s="32">
        <f t="shared" si="6"/>
        <v>1.9933601864893167E-05</v>
      </c>
      <c r="G123" s="37">
        <f t="shared" si="11"/>
        <v>4.4776113108053346E-07</v>
      </c>
      <c r="H123" s="32">
        <f t="shared" si="9"/>
        <v>28.21541895042043</v>
      </c>
      <c r="I123" s="32">
        <f t="shared" si="7"/>
        <v>0</v>
      </c>
      <c r="J123" s="37">
        <f t="shared" si="10"/>
        <v>0</v>
      </c>
      <c r="K123" s="32"/>
      <c r="L123" s="32"/>
      <c r="M123" s="32"/>
      <c r="N123" s="32"/>
      <c r="O123" s="32"/>
      <c r="P123" s="32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</row>
    <row r="124" spans="2:65" ht="18">
      <c r="B124" s="30">
        <v>122</v>
      </c>
      <c r="C124" s="75"/>
      <c r="D124" s="32"/>
      <c r="E124" s="32">
        <f t="shared" si="8"/>
        <v>28.24983131050101</v>
      </c>
      <c r="F124" s="32">
        <f t="shared" si="6"/>
        <v>2.0800080225201388E-05</v>
      </c>
      <c r="G124" s="37">
        <f t="shared" si="11"/>
        <v>4.67247378497428E-07</v>
      </c>
      <c r="H124" s="32">
        <f t="shared" si="9"/>
        <v>28.23836052380748</v>
      </c>
      <c r="I124" s="32">
        <f t="shared" si="7"/>
        <v>0</v>
      </c>
      <c r="J124" s="37">
        <f t="shared" si="10"/>
        <v>0</v>
      </c>
      <c r="K124" s="32"/>
      <c r="L124" s="32"/>
      <c r="M124" s="32"/>
      <c r="N124" s="32"/>
      <c r="O124" s="32"/>
      <c r="P124" s="32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</row>
    <row r="125" spans="2:65" ht="18">
      <c r="B125" s="30">
        <v>123</v>
      </c>
      <c r="C125" s="75"/>
      <c r="D125" s="32"/>
      <c r="E125" s="32">
        <f t="shared" si="8"/>
        <v>28.272772883888063</v>
      </c>
      <c r="F125" s="32">
        <f t="shared" si="6"/>
        <v>2.1702052551080126E-05</v>
      </c>
      <c r="G125" s="37">
        <f t="shared" si="11"/>
        <v>4.875328990967006E-07</v>
      </c>
      <c r="H125" s="32">
        <f t="shared" si="9"/>
        <v>28.261302097194537</v>
      </c>
      <c r="I125" s="32">
        <f t="shared" si="7"/>
        <v>0</v>
      </c>
      <c r="J125" s="37">
        <f t="shared" si="10"/>
        <v>0</v>
      </c>
      <c r="K125" s="32"/>
      <c r="L125" s="32"/>
      <c r="M125" s="32"/>
      <c r="N125" s="32"/>
      <c r="O125" s="32"/>
      <c r="P125" s="32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</row>
    <row r="126" spans="2:65" ht="18">
      <c r="B126" s="30">
        <v>124</v>
      </c>
      <c r="C126" s="75"/>
      <c r="D126" s="32"/>
      <c r="E126" s="32">
        <f t="shared" si="8"/>
        <v>28.295714457275118</v>
      </c>
      <c r="F126" s="32">
        <f t="shared" si="6"/>
        <v>2.2640873702284413E-05</v>
      </c>
      <c r="G126" s="37">
        <f t="shared" si="11"/>
        <v>5.086482484191564E-07</v>
      </c>
      <c r="H126" s="32">
        <f t="shared" si="9"/>
        <v>28.28424367058159</v>
      </c>
      <c r="I126" s="32">
        <f t="shared" si="7"/>
        <v>0</v>
      </c>
      <c r="J126" s="37">
        <f t="shared" si="10"/>
        <v>0</v>
      </c>
      <c r="K126" s="32"/>
      <c r="L126" s="32"/>
      <c r="M126" s="32"/>
      <c r="N126" s="32"/>
      <c r="O126" s="32"/>
      <c r="P126" s="32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</row>
    <row r="127" spans="2:65" ht="18">
      <c r="B127" s="30">
        <v>125</v>
      </c>
      <c r="C127" s="75"/>
      <c r="D127" s="32"/>
      <c r="E127" s="32">
        <f t="shared" si="8"/>
        <v>28.318656030662172</v>
      </c>
      <c r="F127" s="32">
        <f t="shared" si="6"/>
        <v>2.3617945926688027E-05</v>
      </c>
      <c r="G127" s="37">
        <f t="shared" si="11"/>
        <v>5.306250526582966E-07</v>
      </c>
      <c r="H127" s="32">
        <f t="shared" si="9"/>
        <v>28.307185243968647</v>
      </c>
      <c r="I127" s="32">
        <f t="shared" si="7"/>
        <v>0</v>
      </c>
      <c r="J127" s="37">
        <f t="shared" si="10"/>
        <v>0</v>
      </c>
      <c r="K127" s="32"/>
      <c r="L127" s="32"/>
      <c r="M127" s="32"/>
      <c r="N127" s="32"/>
      <c r="O127" s="32"/>
      <c r="P127" s="32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</row>
    <row r="128" spans="2:65" ht="18">
      <c r="B128" s="30">
        <v>126</v>
      </c>
      <c r="C128" s="75"/>
      <c r="D128" s="32"/>
      <c r="E128" s="32">
        <f t="shared" si="8"/>
        <v>28.341597604049227</v>
      </c>
      <c r="F128" s="32">
        <f t="shared" si="6"/>
        <v>2.4634720337300857E-05</v>
      </c>
      <c r="G128" s="37">
        <f t="shared" si="11"/>
        <v>5.534960421081775E-07</v>
      </c>
      <c r="H128" s="32">
        <f t="shared" si="9"/>
        <v>28.330126817355698</v>
      </c>
      <c r="I128" s="32">
        <f t="shared" si="7"/>
        <v>0</v>
      </c>
      <c r="J128" s="37">
        <f t="shared" si="10"/>
        <v>0</v>
      </c>
      <c r="K128" s="32"/>
      <c r="L128" s="32"/>
      <c r="M128" s="32"/>
      <c r="N128" s="32"/>
      <c r="O128" s="32"/>
      <c r="P128" s="32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</row>
    <row r="129" spans="2:65" ht="18">
      <c r="B129" s="30">
        <v>127</v>
      </c>
      <c r="C129" s="75"/>
      <c r="D129" s="32"/>
      <c r="E129" s="32">
        <f t="shared" si="8"/>
        <v>28.36453917743628</v>
      </c>
      <c r="F129" s="32">
        <f t="shared" si="6"/>
        <v>2.5692698428146173E-05</v>
      </c>
      <c r="G129" s="37">
        <f t="shared" si="11"/>
        <v>5.77295085494266E-07</v>
      </c>
      <c r="H129" s="32">
        <f t="shared" si="9"/>
        <v>28.353068390742756</v>
      </c>
      <c r="I129" s="32">
        <f t="shared" si="7"/>
        <v>0</v>
      </c>
      <c r="J129" s="37">
        <f t="shared" si="10"/>
        <v>0</v>
      </c>
      <c r="K129" s="32"/>
      <c r="L129" s="32"/>
      <c r="M129" s="32"/>
      <c r="N129" s="32"/>
      <c r="O129" s="32"/>
      <c r="P129" s="32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</row>
    <row r="130" spans="2:65" ht="18">
      <c r="B130" s="30">
        <v>128</v>
      </c>
      <c r="C130" s="75"/>
      <c r="D130" s="32"/>
      <c r="E130" s="32">
        <f t="shared" si="8"/>
        <v>28.387480750823336</v>
      </c>
      <c r="F130" s="32">
        <f t="shared" si="6"/>
        <v>2.679343362974817E-05</v>
      </c>
      <c r="G130" s="37">
        <f t="shared" si="11"/>
        <v>6.020572252044112E-07</v>
      </c>
      <c r="H130" s="32">
        <f t="shared" si="9"/>
        <v>28.376009964129807</v>
      </c>
      <c r="I130" s="32">
        <f t="shared" si="7"/>
        <v>0</v>
      </c>
      <c r="J130" s="37">
        <f t="shared" si="10"/>
        <v>0</v>
      </c>
      <c r="K130" s="32"/>
      <c r="L130" s="32"/>
      <c r="M130" s="32"/>
      <c r="N130" s="32"/>
      <c r="O130" s="32"/>
      <c r="P130" s="32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</row>
    <row r="131" spans="2:65" ht="18">
      <c r="B131" s="30">
        <v>129</v>
      </c>
      <c r="C131" s="75"/>
      <c r="D131" s="32"/>
      <c r="E131" s="32">
        <f t="shared" si="8"/>
        <v>28.41042232421039</v>
      </c>
      <c r="F131" s="32">
        <f t="shared" si="6"/>
        <v>2.7938532904979336E-05</v>
      </c>
      <c r="G131" s="37">
        <f t="shared" si="11"/>
        <v>6.278187134371339E-07</v>
      </c>
      <c r="H131" s="32">
        <f t="shared" si="9"/>
        <v>28.398951537516865</v>
      </c>
      <c r="I131" s="32">
        <f t="shared" si="7"/>
        <v>0</v>
      </c>
      <c r="J131" s="37">
        <f t="shared" si="10"/>
        <v>0</v>
      </c>
      <c r="K131" s="32"/>
      <c r="L131" s="32"/>
      <c r="M131" s="32"/>
      <c r="N131" s="32"/>
      <c r="O131" s="32"/>
      <c r="P131" s="32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</row>
    <row r="132" spans="2:65" ht="18">
      <c r="B132" s="30">
        <v>130</v>
      </c>
      <c r="C132" s="75"/>
      <c r="D132" s="32"/>
      <c r="E132" s="32">
        <f t="shared" si="8"/>
        <v>28.433363897597445</v>
      </c>
      <c r="F132" s="32">
        <f t="shared" si="6"/>
        <v>2.9129658386025235E-05</v>
      </c>
      <c r="G132" s="37">
        <f t="shared" si="11"/>
        <v>6.546170492845258E-07</v>
      </c>
      <c r="H132" s="32">
        <f t="shared" si="9"/>
        <v>28.421893110903916</v>
      </c>
      <c r="I132" s="32">
        <f t="shared" si="7"/>
        <v>0</v>
      </c>
      <c r="J132" s="37">
        <f t="shared" si="10"/>
        <v>0</v>
      </c>
      <c r="K132" s="32"/>
      <c r="L132" s="32"/>
      <c r="M132" s="32"/>
      <c r="N132" s="32"/>
      <c r="O132" s="32"/>
      <c r="P132" s="32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</row>
    <row r="133" spans="2:65" ht="18">
      <c r="B133" s="30">
        <v>131</v>
      </c>
      <c r="C133" s="75"/>
      <c r="D133" s="32"/>
      <c r="E133" s="32">
        <f t="shared" si="8"/>
        <v>28.4563054709845</v>
      </c>
      <c r="F133" s="32">
        <f t="shared" si="6"/>
        <v>3.0368529053223493E-05</v>
      </c>
      <c r="G133" s="37">
        <f t="shared" si="11"/>
        <v>6.824910167671275E-07</v>
      </c>
      <c r="H133" s="32">
        <f t="shared" si="9"/>
        <v>28.444834684290974</v>
      </c>
      <c r="I133" s="32">
        <f t="shared" si="7"/>
        <v>0</v>
      </c>
      <c r="J133" s="37">
        <f t="shared" si="10"/>
        <v>0</v>
      </c>
      <c r="K133" s="32"/>
      <c r="L133" s="32"/>
      <c r="M133" s="32"/>
      <c r="N133" s="32"/>
      <c r="O133" s="32"/>
      <c r="P133" s="32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</row>
    <row r="134" spans="2:65" ht="18">
      <c r="B134" s="30">
        <v>132</v>
      </c>
      <c r="C134" s="75"/>
      <c r="D134" s="32"/>
      <c r="E134" s="32">
        <f t="shared" si="8"/>
        <v>28.479247044371554</v>
      </c>
      <c r="F134" s="32">
        <f t="shared" si="6"/>
        <v>3.1656922456539156E-05</v>
      </c>
      <c r="G134" s="37">
        <f t="shared" si="11"/>
        <v>7.114807238382083E-07</v>
      </c>
      <c r="H134" s="32">
        <f t="shared" si="9"/>
        <v>28.467776257678025</v>
      </c>
      <c r="I134" s="32">
        <f t="shared" si="7"/>
        <v>0</v>
      </c>
      <c r="J134" s="37">
        <f t="shared" si="10"/>
        <v>0</v>
      </c>
      <c r="K134" s="32"/>
      <c r="L134" s="32"/>
      <c r="M134" s="32"/>
      <c r="N134" s="32"/>
      <c r="O134" s="32"/>
      <c r="P134" s="32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</row>
    <row r="135" spans="2:65" ht="18">
      <c r="B135" s="30">
        <v>133</v>
      </c>
      <c r="C135" s="75"/>
      <c r="D135" s="32"/>
      <c r="E135" s="32">
        <f t="shared" si="8"/>
        <v>28.50218861775861</v>
      </c>
      <c r="F135" s="32">
        <f t="shared" si="6"/>
        <v>3.2996676480438995E-05</v>
      </c>
      <c r="G135" s="37">
        <f t="shared" si="11"/>
        <v>7.416276423749399E-07</v>
      </c>
      <c r="H135" s="32">
        <f t="shared" si="9"/>
        <v>28.490717831065083</v>
      </c>
      <c r="I135" s="32">
        <f t="shared" si="7"/>
        <v>0</v>
      </c>
      <c r="J135" s="37">
        <f t="shared" si="10"/>
        <v>0</v>
      </c>
      <c r="K135" s="32"/>
      <c r="L135" s="32"/>
      <c r="M135" s="32"/>
      <c r="N135" s="32"/>
      <c r="O135" s="32"/>
      <c r="P135" s="32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</row>
    <row r="136" spans="2:65" ht="18">
      <c r="B136" s="30">
        <v>134</v>
      </c>
      <c r="C136" s="75"/>
      <c r="D136" s="32"/>
      <c r="E136" s="32">
        <f t="shared" si="8"/>
        <v>28.525130191145664</v>
      </c>
      <c r="F136" s="32">
        <f t="shared" si="6"/>
        <v>3.4389691152928955E-05</v>
      </c>
      <c r="G136" s="37">
        <f t="shared" si="11"/>
        <v>7.72974649173976E-07</v>
      </c>
      <c r="H136" s="32">
        <f t="shared" si="9"/>
        <v>28.513659404452135</v>
      </c>
      <c r="I136" s="32">
        <f t="shared" si="7"/>
        <v>0</v>
      </c>
      <c r="J136" s="37">
        <f t="shared" si="10"/>
        <v>0</v>
      </c>
      <c r="K136" s="32"/>
      <c r="L136" s="32"/>
      <c r="M136" s="32"/>
      <c r="N136" s="32"/>
      <c r="O136" s="32"/>
      <c r="P136" s="32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</row>
    <row r="137" spans="2:65" ht="18">
      <c r="B137" s="30">
        <v>135</v>
      </c>
      <c r="C137" s="75"/>
      <c r="D137" s="32"/>
      <c r="E137" s="32">
        <f t="shared" si="8"/>
        <v>28.548071764532718</v>
      </c>
      <c r="F137" s="32">
        <f t="shared" si="6"/>
        <v>3.583793049952059E-05</v>
      </c>
      <c r="G137" s="37">
        <f t="shared" si="11"/>
        <v>8.05566067968988E-07</v>
      </c>
      <c r="H137" s="32">
        <f t="shared" si="9"/>
        <v>28.536600977839193</v>
      </c>
      <c r="I137" s="32">
        <f t="shared" si="7"/>
        <v>0</v>
      </c>
      <c r="J137" s="37">
        <f t="shared" si="10"/>
        <v>0</v>
      </c>
      <c r="K137" s="32"/>
      <c r="L137" s="32"/>
      <c r="M137" s="32"/>
      <c r="N137" s="32"/>
      <c r="O137" s="32"/>
      <c r="P137" s="32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</row>
    <row r="138" spans="2:65" ht="18">
      <c r="B138" s="30">
        <v>136</v>
      </c>
      <c r="C138" s="75"/>
      <c r="D138" s="32"/>
      <c r="E138" s="32">
        <f t="shared" si="8"/>
        <v>28.571013337919773</v>
      </c>
      <c r="F138" s="32">
        <f t="shared" si="6"/>
        <v>3.734342444289194E-05</v>
      </c>
      <c r="G138" s="37">
        <f t="shared" si="11"/>
        <v>8.39447712487724E-07</v>
      </c>
      <c r="H138" s="32">
        <f t="shared" si="9"/>
        <v>28.559542551226244</v>
      </c>
      <c r="I138" s="32">
        <f t="shared" si="7"/>
        <v>0</v>
      </c>
      <c r="J138" s="37">
        <f t="shared" si="10"/>
        <v>0</v>
      </c>
      <c r="K138" s="32"/>
      <c r="L138" s="32"/>
      <c r="M138" s="32"/>
      <c r="N138" s="32"/>
      <c r="O138" s="32"/>
      <c r="P138" s="32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</row>
    <row r="139" spans="2:65" ht="18">
      <c r="B139" s="30">
        <v>137</v>
      </c>
      <c r="C139" s="75"/>
      <c r="D139" s="32"/>
      <c r="E139" s="32">
        <f t="shared" si="8"/>
        <v>28.593954911306827</v>
      </c>
      <c r="F139" s="32">
        <f t="shared" si="6"/>
        <v>3.8908270749008283E-05</v>
      </c>
      <c r="G139" s="37">
        <f t="shared" si="11"/>
        <v>8.746669305661487E-07</v>
      </c>
      <c r="H139" s="32">
        <f t="shared" si="9"/>
        <v>28.582484124613302</v>
      </c>
      <c r="I139" s="32">
        <f t="shared" si="7"/>
        <v>0</v>
      </c>
      <c r="J139" s="37">
        <f t="shared" si="10"/>
        <v>0</v>
      </c>
      <c r="K139" s="32"/>
      <c r="L139" s="32"/>
      <c r="M139" s="32"/>
      <c r="N139" s="32"/>
      <c r="O139" s="32"/>
      <c r="P139" s="32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</row>
    <row r="140" spans="2:65" ht="18">
      <c r="B140" s="30">
        <v>138</v>
      </c>
      <c r="C140" s="75"/>
      <c r="D140" s="32"/>
      <c r="E140" s="32">
        <f t="shared" si="8"/>
        <v>28.616896484693882</v>
      </c>
      <c r="F140" s="32">
        <f t="shared" si="6"/>
        <v>4.0534637020467654E-05</v>
      </c>
      <c r="G140" s="37">
        <f t="shared" si="11"/>
        <v>9.112726493372212E-07</v>
      </c>
      <c r="H140" s="32">
        <f t="shared" si="9"/>
        <v>28.605425698000353</v>
      </c>
      <c r="I140" s="32">
        <f t="shared" si="7"/>
        <v>0</v>
      </c>
      <c r="J140" s="37">
        <f t="shared" si="10"/>
        <v>0</v>
      </c>
      <c r="K140" s="32"/>
      <c r="L140" s="32"/>
      <c r="M140" s="32"/>
      <c r="N140" s="32"/>
      <c r="O140" s="32"/>
      <c r="P140" s="32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</row>
    <row r="141" spans="2:65" ht="18">
      <c r="B141" s="30">
        <v>139</v>
      </c>
      <c r="C141" s="75"/>
      <c r="D141" s="32"/>
      <c r="E141" s="32">
        <f t="shared" si="8"/>
        <v>28.639838058080937</v>
      </c>
      <c r="F141" s="32">
        <f t="shared" si="6"/>
        <v>4.222476273783284E-05</v>
      </c>
      <c r="G141" s="37">
        <f t="shared" si="11"/>
        <v>9.4931542151182E-07</v>
      </c>
      <c r="H141" s="32">
        <f t="shared" si="9"/>
        <v>28.62836727138741</v>
      </c>
      <c r="I141" s="32">
        <f t="shared" si="7"/>
        <v>0</v>
      </c>
      <c r="J141" s="37">
        <f t="shared" si="10"/>
        <v>0</v>
      </c>
      <c r="K141" s="32"/>
      <c r="L141" s="32"/>
      <c r="M141" s="32"/>
      <c r="N141" s="32"/>
      <c r="O141" s="32"/>
      <c r="P141" s="32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</row>
    <row r="142" spans="2:65" ht="18">
      <c r="B142" s="30">
        <v>140</v>
      </c>
      <c r="C142" s="75"/>
      <c r="D142" s="32"/>
      <c r="E142" s="32">
        <f t="shared" si="8"/>
        <v>28.66277963146799</v>
      </c>
      <c r="F142" s="32">
        <f t="shared" si="6"/>
        <v>4.398096134971232E-05</v>
      </c>
      <c r="G142" s="37">
        <f t="shared" si="11"/>
        <v>9.88847472769299E-07</v>
      </c>
      <c r="H142" s="32">
        <f t="shared" si="9"/>
        <v>28.651308844774462</v>
      </c>
      <c r="I142" s="32">
        <f t="shared" si="7"/>
        <v>0</v>
      </c>
      <c r="J142" s="37">
        <f t="shared" si="10"/>
        <v>0</v>
      </c>
      <c r="K142" s="32"/>
      <c r="L142" s="32"/>
      <c r="M142" s="32"/>
      <c r="N142" s="32"/>
      <c r="O142" s="32"/>
      <c r="P142" s="32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</row>
    <row r="143" spans="2:65" ht="18">
      <c r="B143" s="30">
        <v>141</v>
      </c>
      <c r="C143" s="75"/>
      <c r="D143" s="32"/>
      <c r="E143" s="32">
        <f t="shared" si="8"/>
        <v>28.685721204855046</v>
      </c>
      <c r="F143" s="32">
        <f t="shared" si="6"/>
        <v>4.5805622412346E-05</v>
      </c>
      <c r="G143" s="37">
        <f t="shared" si="11"/>
        <v>1.029922750275093E-06</v>
      </c>
      <c r="H143" s="32">
        <f t="shared" si="9"/>
        <v>28.67425041816152</v>
      </c>
      <c r="I143" s="32">
        <f t="shared" si="7"/>
        <v>0</v>
      </c>
      <c r="J143" s="37">
        <f t="shared" si="10"/>
        <v>0</v>
      </c>
      <c r="K143" s="32"/>
      <c r="L143" s="32"/>
      <c r="M143" s="32"/>
      <c r="N143" s="32"/>
      <c r="O143" s="32"/>
      <c r="P143" s="32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</row>
    <row r="144" spans="2:65" ht="18">
      <c r="B144" s="30">
        <v>142</v>
      </c>
      <c r="C144" s="75"/>
      <c r="D144" s="32"/>
      <c r="E144" s="32">
        <f t="shared" si="8"/>
        <v>28.7086627782421</v>
      </c>
      <c r="F144" s="32">
        <f t="shared" si="6"/>
        <v>4.770121377945068E-05</v>
      </c>
      <c r="G144" s="37">
        <f t="shared" si="11"/>
        <v>1.0725969723426984E-06</v>
      </c>
      <c r="H144" s="32">
        <f t="shared" si="9"/>
        <v>28.69719199154857</v>
      </c>
      <c r="I144" s="32">
        <f t="shared" si="7"/>
        <v>0</v>
      </c>
      <c r="J144" s="37">
        <f t="shared" si="10"/>
        <v>0</v>
      </c>
      <c r="K144" s="32"/>
      <c r="L144" s="32"/>
      <c r="M144" s="32"/>
      <c r="N144" s="32"/>
      <c r="O144" s="32"/>
      <c r="P144" s="32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</row>
    <row r="145" spans="2:65" ht="18">
      <c r="B145" s="30">
        <v>143</v>
      </c>
      <c r="C145" s="75"/>
      <c r="D145" s="32"/>
      <c r="E145" s="32">
        <f t="shared" si="8"/>
        <v>28.731604351629155</v>
      </c>
      <c r="F145" s="32">
        <f t="shared" si="6"/>
        <v>4.967028384307392E-05</v>
      </c>
      <c r="G145" s="37">
        <f t="shared" si="11"/>
        <v>1.1169276792572805E-06</v>
      </c>
      <c r="H145" s="32">
        <f t="shared" si="9"/>
        <v>28.72013356493563</v>
      </c>
      <c r="I145" s="32">
        <f t="shared" si="7"/>
        <v>0</v>
      </c>
      <c r="J145" s="37">
        <f t="shared" si="10"/>
        <v>0</v>
      </c>
      <c r="K145" s="32"/>
      <c r="L145" s="32"/>
      <c r="M145" s="32"/>
      <c r="N145" s="32"/>
      <c r="O145" s="32"/>
      <c r="P145" s="32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</row>
    <row r="146" spans="2:65" ht="18">
      <c r="B146" s="30">
        <v>144</v>
      </c>
      <c r="C146" s="75"/>
      <c r="D146" s="32"/>
      <c r="E146" s="32">
        <f t="shared" si="8"/>
        <v>28.75454592501621</v>
      </c>
      <c r="F146" s="32">
        <f t="shared" si="6"/>
        <v>5.171546382620188E-05</v>
      </c>
      <c r="G146" s="37">
        <f t="shared" si="11"/>
        <v>1.1629742852780457E-06</v>
      </c>
      <c r="H146" s="32">
        <f t="shared" si="9"/>
        <v>28.74307513832268</v>
      </c>
      <c r="I146" s="32">
        <f t="shared" si="7"/>
        <v>0</v>
      </c>
      <c r="J146" s="37">
        <f t="shared" si="10"/>
        <v>0</v>
      </c>
      <c r="K146" s="32"/>
      <c r="L146" s="32"/>
      <c r="M146" s="32"/>
      <c r="N146" s="32"/>
      <c r="O146" s="32"/>
      <c r="P146" s="32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</row>
    <row r="147" spans="2:65" ht="18">
      <c r="B147" s="30">
        <v>145</v>
      </c>
      <c r="C147" s="75"/>
      <c r="D147" s="32"/>
      <c r="E147" s="32">
        <f t="shared" si="8"/>
        <v>28.777487498403264</v>
      </c>
      <c r="F147" s="32">
        <f t="shared" si="6"/>
        <v>5.383947012785617E-05</v>
      </c>
      <c r="G147" s="37">
        <f t="shared" si="11"/>
        <v>1.2107981318363623E-06</v>
      </c>
      <c r="H147" s="32">
        <f t="shared" si="9"/>
        <v>28.76601671170974</v>
      </c>
      <c r="I147" s="32">
        <f t="shared" si="7"/>
        <v>0</v>
      </c>
      <c r="J147" s="37">
        <f t="shared" si="10"/>
        <v>0</v>
      </c>
      <c r="K147" s="32"/>
      <c r="L147" s="32"/>
      <c r="M147" s="32"/>
      <c r="N147" s="32"/>
      <c r="O147" s="32"/>
      <c r="P147" s="32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</row>
    <row r="148" spans="2:65" ht="18">
      <c r="B148" s="30">
        <v>146</v>
      </c>
      <c r="C148" s="75"/>
      <c r="D148" s="32"/>
      <c r="E148" s="32">
        <f t="shared" si="8"/>
        <v>28.80042907179032</v>
      </c>
      <c r="F148" s="32">
        <f t="shared" si="6"/>
        <v>5.604510672141416E-05</v>
      </c>
      <c r="G148" s="37">
        <f t="shared" si="11"/>
        <v>1.2604625419464884E-06</v>
      </c>
      <c r="H148" s="32">
        <f t="shared" si="9"/>
        <v>28.78895828509679</v>
      </c>
      <c r="I148" s="32">
        <f t="shared" si="7"/>
        <v>0</v>
      </c>
      <c r="J148" s="37">
        <f t="shared" si="10"/>
        <v>0</v>
      </c>
      <c r="K148" s="32"/>
      <c r="L148" s="32"/>
      <c r="M148" s="32"/>
      <c r="N148" s="32"/>
      <c r="O148" s="32"/>
      <c r="P148" s="32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</row>
    <row r="149" spans="2:65" ht="18">
      <c r="B149" s="30">
        <v>147</v>
      </c>
      <c r="C149" s="75"/>
      <c r="D149" s="32"/>
      <c r="E149" s="32">
        <f t="shared" si="8"/>
        <v>28.823370645177373</v>
      </c>
      <c r="F149" s="32">
        <f t="shared" si="6"/>
        <v>5.833526760687241E-05</v>
      </c>
      <c r="G149" s="37">
        <f t="shared" si="11"/>
        <v>1.3120328758455814E-06</v>
      </c>
      <c r="H149" s="32">
        <f t="shared" si="9"/>
        <v>28.811899858483848</v>
      </c>
      <c r="I149" s="32">
        <f t="shared" si="7"/>
        <v>0</v>
      </c>
      <c r="J149" s="37">
        <f t="shared" si="10"/>
        <v>0</v>
      </c>
      <c r="K149" s="32"/>
      <c r="L149" s="32"/>
      <c r="M149" s="32"/>
      <c r="N149" s="32"/>
      <c r="O149" s="32"/>
      <c r="P149" s="32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</row>
    <row r="150" spans="2:65" ht="18">
      <c r="B150" s="30">
        <v>148</v>
      </c>
      <c r="C150" s="75"/>
      <c r="D150" s="32"/>
      <c r="E150" s="32">
        <f t="shared" si="8"/>
        <v>28.846312218564428</v>
      </c>
      <c r="F150" s="32">
        <f t="shared" si="6"/>
        <v>6.071293931777065E-05</v>
      </c>
      <c r="G150" s="37">
        <f t="shared" si="11"/>
        <v>1.3655765878794804E-06</v>
      </c>
      <c r="H150" s="32">
        <f t="shared" si="9"/>
        <v>28.8348414318709</v>
      </c>
      <c r="I150" s="32">
        <f t="shared" si="7"/>
        <v>0</v>
      </c>
      <c r="J150" s="37">
        <f t="shared" si="10"/>
        <v>0</v>
      </c>
      <c r="K150" s="32"/>
      <c r="L150" s="32"/>
      <c r="M150" s="32"/>
      <c r="N150" s="32"/>
      <c r="O150" s="32"/>
      <c r="P150" s="32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</row>
    <row r="151" spans="2:65" ht="18">
      <c r="B151" s="30">
        <v>149</v>
      </c>
      <c r="C151" s="75"/>
      <c r="D151" s="32"/>
      <c r="E151" s="32">
        <f t="shared" si="8"/>
        <v>28.869253791951483</v>
      </c>
      <c r="F151" s="32">
        <f t="shared" si="6"/>
        <v>6.31812034834776E-05</v>
      </c>
      <c r="G151" s="37">
        <f t="shared" si="11"/>
        <v>1.4211632846505298E-06</v>
      </c>
      <c r="H151" s="32">
        <f t="shared" si="9"/>
        <v>28.857783005257957</v>
      </c>
      <c r="I151" s="32">
        <f t="shared" si="7"/>
        <v>0</v>
      </c>
      <c r="J151" s="37">
        <f t="shared" si="10"/>
        <v>0</v>
      </c>
      <c r="K151" s="32"/>
      <c r="L151" s="32"/>
      <c r="M151" s="32"/>
      <c r="N151" s="32"/>
      <c r="O151" s="32"/>
      <c r="P151" s="32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</row>
    <row r="152" spans="2:65" ht="18">
      <c r="B152" s="30">
        <v>150</v>
      </c>
      <c r="C152" s="75"/>
      <c r="D152" s="32"/>
      <c r="E152" s="32">
        <f t="shared" si="8"/>
        <v>28.892195365338537</v>
      </c>
      <c r="F152" s="32">
        <f t="shared" si="6"/>
        <v>6.574323944753568E-05</v>
      </c>
      <c r="G152" s="37">
        <f t="shared" si="11"/>
        <v>1.478864784443487E-06</v>
      </c>
      <c r="H152" s="32">
        <f t="shared" si="9"/>
        <v>28.880724578645008</v>
      </c>
      <c r="I152" s="32">
        <f t="shared" si="7"/>
        <v>0</v>
      </c>
      <c r="J152" s="37">
        <f t="shared" si="10"/>
        <v>0</v>
      </c>
      <c r="K152" s="32"/>
      <c r="L152" s="32"/>
      <c r="M152" s="32"/>
      <c r="N152" s="32"/>
      <c r="O152" s="32"/>
      <c r="P152" s="32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</row>
    <row r="153" spans="2:65" ht="18">
      <c r="B153" s="30">
        <v>151</v>
      </c>
      <c r="C153" s="75"/>
      <c r="D153" s="32"/>
      <c r="E153" s="32">
        <f t="shared" si="8"/>
        <v>28.915136938725592</v>
      </c>
      <c r="F153" s="32">
        <f t="shared" si="6"/>
        <v>6.840232694274366E-05</v>
      </c>
      <c r="G153" s="37">
        <f t="shared" si="11"/>
        <v>1.5387551779452995E-06</v>
      </c>
      <c r="H153" s="32">
        <f t="shared" si="9"/>
        <v>28.903666152032066</v>
      </c>
      <c r="I153" s="32">
        <f t="shared" si="7"/>
        <v>0</v>
      </c>
      <c r="J153" s="37">
        <f t="shared" si="10"/>
        <v>0</v>
      </c>
      <c r="K153" s="32"/>
      <c r="L153" s="32"/>
      <c r="M153" s="32"/>
      <c r="N153" s="32"/>
      <c r="O153" s="32"/>
      <c r="P153" s="32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</row>
    <row r="154" spans="2:65" ht="18">
      <c r="B154" s="30">
        <v>152</v>
      </c>
      <c r="C154" s="75"/>
      <c r="D154" s="32"/>
      <c r="E154" s="32">
        <f t="shared" si="8"/>
        <v>28.938078512112646</v>
      </c>
      <c r="F154" s="32">
        <f t="shared" si="6"/>
        <v>7.116184882364904E-05</v>
      </c>
      <c r="G154" s="37">
        <f t="shared" si="11"/>
        <v>1.6009108902742431E-06</v>
      </c>
      <c r="H154" s="32">
        <f t="shared" si="9"/>
        <v>28.926607725419117</v>
      </c>
      <c r="I154" s="32">
        <f t="shared" si="7"/>
        <v>0</v>
      </c>
      <c r="J154" s="37">
        <f t="shared" si="10"/>
        <v>0</v>
      </c>
      <c r="K154" s="32"/>
      <c r="L154" s="32"/>
      <c r="M154" s="32"/>
      <c r="N154" s="32"/>
      <c r="O154" s="32"/>
      <c r="P154" s="32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</row>
    <row r="155" spans="2:65" ht="18">
      <c r="B155" s="30">
        <v>153</v>
      </c>
      <c r="C155" s="75"/>
      <c r="D155" s="32"/>
      <c r="E155" s="32">
        <f t="shared" si="8"/>
        <v>28.9610200854997</v>
      </c>
      <c r="F155" s="32">
        <f t="shared" si="6"/>
        <v>7.402529385710365E-05</v>
      </c>
      <c r="G155" s="37">
        <f t="shared" si="11"/>
        <v>1.6654107443336278E-06</v>
      </c>
      <c r="H155" s="32">
        <f t="shared" si="9"/>
        <v>28.949549298806176</v>
      </c>
      <c r="I155" s="32">
        <f t="shared" si="7"/>
        <v>0</v>
      </c>
      <c r="J155" s="37">
        <f t="shared" si="10"/>
        <v>0</v>
      </c>
      <c r="K155" s="32"/>
      <c r="L155" s="32"/>
      <c r="M155" s="32"/>
      <c r="N155" s="32"/>
      <c r="O155" s="32"/>
      <c r="P155" s="32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</row>
    <row r="156" spans="2:65" ht="18">
      <c r="B156" s="30">
        <v>154</v>
      </c>
      <c r="C156" s="75"/>
      <c r="D156" s="32"/>
      <c r="E156" s="32">
        <f t="shared" si="8"/>
        <v>28.983961658886756</v>
      </c>
      <c r="F156" s="32">
        <f t="shared" si="6"/>
        <v>7.699625957152492E-05</v>
      </c>
      <c r="G156" s="37">
        <f t="shared" si="11"/>
        <v>1.732336025504935E-06</v>
      </c>
      <c r="H156" s="32">
        <f t="shared" si="9"/>
        <v>28.972490872193227</v>
      </c>
      <c r="I156" s="32">
        <f t="shared" si="7"/>
        <v>0</v>
      </c>
      <c r="J156" s="37">
        <f t="shared" si="10"/>
        <v>0</v>
      </c>
      <c r="K156" s="32"/>
      <c r="L156" s="32"/>
      <c r="M156" s="32"/>
      <c r="N156" s="32"/>
      <c r="O156" s="32"/>
      <c r="P156" s="32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</row>
    <row r="157" spans="2:65" ht="18">
      <c r="B157" s="30">
        <v>155</v>
      </c>
      <c r="C157" s="75"/>
      <c r="D157" s="32"/>
      <c r="E157" s="32">
        <f t="shared" si="8"/>
        <v>29.00690323227381</v>
      </c>
      <c r="F157" s="32">
        <f t="shared" si="6"/>
        <v>8.007845516548559E-05</v>
      </c>
      <c r="G157" s="37">
        <f t="shared" si="11"/>
        <v>1.801770547694897E-06</v>
      </c>
      <c r="H157" s="32">
        <f t="shared" si="9"/>
        <v>28.995432445580285</v>
      </c>
      <c r="I157" s="32">
        <f t="shared" si="7"/>
        <v>0</v>
      </c>
      <c r="J157" s="37">
        <f t="shared" si="10"/>
        <v>0</v>
      </c>
      <c r="K157" s="32"/>
      <c r="L157" s="32"/>
      <c r="M157" s="32"/>
      <c r="N157" s="32"/>
      <c r="O157" s="32"/>
      <c r="P157" s="32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</row>
    <row r="158" spans="2:65" ht="18">
      <c r="B158" s="30">
        <v>156</v>
      </c>
      <c r="C158" s="75"/>
      <c r="D158" s="32"/>
      <c r="E158" s="32">
        <f t="shared" si="8"/>
        <v>29.029844805660865</v>
      </c>
      <c r="F158" s="32">
        <f t="shared" si="6"/>
        <v>8.327570447624083E-05</v>
      </c>
      <c r="G158" s="37">
        <f t="shared" si="11"/>
        <v>1.8738007207506502E-06</v>
      </c>
      <c r="H158" s="32">
        <f t="shared" si="9"/>
        <v>29.018374018967336</v>
      </c>
      <c r="I158" s="32">
        <f t="shared" si="7"/>
        <v>0</v>
      </c>
      <c r="J158" s="37">
        <f t="shared" si="10"/>
        <v>0</v>
      </c>
      <c r="K158" s="32"/>
      <c r="L158" s="32"/>
      <c r="M158" s="32"/>
      <c r="N158" s="32"/>
      <c r="O158" s="32"/>
      <c r="P158" s="32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</row>
    <row r="159" spans="2:65" ht="18">
      <c r="B159" s="30">
        <v>157</v>
      </c>
      <c r="C159" s="75"/>
      <c r="D159" s="32"/>
      <c r="E159" s="32">
        <f t="shared" si="8"/>
        <v>29.05278637904792</v>
      </c>
      <c r="F159" s="32">
        <f t="shared" si="6"/>
        <v>8.659194900878066E-05</v>
      </c>
      <c r="G159" s="37">
        <f t="shared" si="11"/>
        <v>1.9485156192566913E-06</v>
      </c>
      <c r="H159" s="32">
        <f t="shared" si="9"/>
        <v>29.041315592354394</v>
      </c>
      <c r="I159" s="32">
        <f t="shared" si="7"/>
        <v>0</v>
      </c>
      <c r="J159" s="37">
        <f t="shared" si="10"/>
        <v>0</v>
      </c>
      <c r="K159" s="32"/>
      <c r="L159" s="32"/>
      <c r="M159" s="32"/>
      <c r="N159" s="32"/>
      <c r="O159" s="32"/>
      <c r="P159" s="32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</row>
    <row r="160" spans="2:65" ht="18">
      <c r="B160" s="30">
        <v>158</v>
      </c>
      <c r="C160" s="75"/>
      <c r="D160" s="32"/>
      <c r="E160" s="32">
        <f t="shared" si="8"/>
        <v>29.075727952434974</v>
      </c>
      <c r="F160" s="32">
        <f t="shared" si="6"/>
        <v>9.003125102597725E-05</v>
      </c>
      <c r="G160" s="37">
        <f t="shared" si="11"/>
        <v>2.0260070527269117E-06</v>
      </c>
      <c r="H160" s="32">
        <f t="shared" si="9"/>
        <v>29.064257165741445</v>
      </c>
      <c r="I160" s="32">
        <f t="shared" si="7"/>
        <v>0</v>
      </c>
      <c r="J160" s="37">
        <f t="shared" si="10"/>
        <v>0</v>
      </c>
      <c r="K160" s="32"/>
      <c r="L160" s="32"/>
      <c r="M160" s="32"/>
      <c r="N160" s="32"/>
      <c r="O160" s="32"/>
      <c r="P160" s="32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</row>
    <row r="161" spans="2:65" ht="18">
      <c r="B161" s="30">
        <v>159</v>
      </c>
      <c r="C161" s="75"/>
      <c r="D161" s="32"/>
      <c r="E161" s="32">
        <f t="shared" si="8"/>
        <v>29.09866952582203</v>
      </c>
      <c r="F161" s="32">
        <f t="shared" si="6"/>
        <v>9.359779670037598E-05</v>
      </c>
      <c r="G161" s="37">
        <f t="shared" si="11"/>
        <v>2.1063696372045425E-06</v>
      </c>
      <c r="H161" s="32">
        <f t="shared" si="9"/>
        <v>29.087198739128503</v>
      </c>
      <c r="I161" s="32">
        <f t="shared" si="7"/>
        <v>0</v>
      </c>
      <c r="J161" s="37">
        <f t="shared" si="10"/>
        <v>0</v>
      </c>
      <c r="K161" s="32"/>
      <c r="L161" s="32"/>
      <c r="M161" s="32"/>
      <c r="N161" s="32"/>
      <c r="O161" s="32"/>
      <c r="P161" s="32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</row>
    <row r="162" spans="2:65" ht="18">
      <c r="B162" s="30">
        <v>160</v>
      </c>
      <c r="C162" s="75"/>
      <c r="D162" s="32"/>
      <c r="E162" s="32">
        <f t="shared" si="8"/>
        <v>29.121611099209083</v>
      </c>
      <c r="F162" s="32">
        <f t="shared" si="6"/>
        <v>9.729589932815671E-05</v>
      </c>
      <c r="G162" s="37">
        <f t="shared" si="11"/>
        <v>2.1897008682823383E-06</v>
      </c>
      <c r="H162" s="32">
        <f t="shared" si="9"/>
        <v>29.110140312515554</v>
      </c>
      <c r="I162" s="32">
        <f t="shared" si="7"/>
        <v>0</v>
      </c>
      <c r="J162" s="37">
        <f t="shared" si="10"/>
        <v>0</v>
      </c>
      <c r="K162" s="32"/>
      <c r="L162" s="32"/>
      <c r="M162" s="32"/>
      <c r="N162" s="32"/>
      <c r="O162" s="32"/>
      <c r="P162" s="32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</row>
    <row r="163" spans="2:65" ht="18">
      <c r="B163" s="30">
        <v>161</v>
      </c>
      <c r="C163" s="75"/>
      <c r="D163" s="32"/>
      <c r="E163" s="32">
        <f t="shared" si="8"/>
        <v>29.144552672596138</v>
      </c>
      <c r="F163" s="32">
        <f t="shared" si="6"/>
        <v>0.00010113000260576698</v>
      </c>
      <c r="G163" s="37">
        <f t="shared" si="11"/>
        <v>2.276101195554805E-06</v>
      </c>
      <c r="H163" s="32">
        <f t="shared" si="9"/>
        <v>29.133081885902612</v>
      </c>
      <c r="I163" s="32">
        <f t="shared" si="7"/>
        <v>0</v>
      </c>
      <c r="J163" s="37">
        <f t="shared" si="10"/>
        <v>0</v>
      </c>
      <c r="K163" s="32"/>
      <c r="L163" s="32"/>
      <c r="M163" s="32"/>
      <c r="N163" s="32"/>
      <c r="O163" s="32"/>
      <c r="P163" s="32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</row>
    <row r="164" spans="2:65" ht="18">
      <c r="B164" s="30">
        <v>162</v>
      </c>
      <c r="C164" s="75"/>
      <c r="D164" s="32"/>
      <c r="E164" s="32">
        <f t="shared" si="8"/>
        <v>29.167494245983193</v>
      </c>
      <c r="F164" s="32">
        <f t="shared" si="6"/>
        <v>0.00010510468396970768</v>
      </c>
      <c r="G164" s="37">
        <f t="shared" si="11"/>
        <v>2.3656740985137284E-06</v>
      </c>
      <c r="H164" s="32">
        <f t="shared" si="9"/>
        <v>29.156023459289663</v>
      </c>
      <c r="I164" s="32">
        <f t="shared" si="7"/>
        <v>0</v>
      </c>
      <c r="J164" s="37">
        <f t="shared" si="10"/>
        <v>0</v>
      </c>
      <c r="K164" s="32"/>
      <c r="L164" s="32"/>
      <c r="M164" s="32"/>
      <c r="N164" s="32"/>
      <c r="O164" s="32"/>
      <c r="P164" s="32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</row>
    <row r="165" spans="2:65" ht="18">
      <c r="B165" s="30">
        <v>163</v>
      </c>
      <c r="C165" s="75"/>
      <c r="D165" s="32"/>
      <c r="E165" s="32">
        <f t="shared" si="8"/>
        <v>29.190435819370247</v>
      </c>
      <c r="F165" s="32">
        <f t="shared" si="6"/>
        <v>0.00010922465799992126</v>
      </c>
      <c r="G165" s="37">
        <f t="shared" si="11"/>
        <v>2.458526163897682E-06</v>
      </c>
      <c r="H165" s="32">
        <f t="shared" si="9"/>
        <v>29.17896503267672</v>
      </c>
      <c r="I165" s="32">
        <f t="shared" si="7"/>
        <v>0</v>
      </c>
      <c r="J165" s="37">
        <f t="shared" si="10"/>
        <v>0</v>
      </c>
      <c r="K165" s="32"/>
      <c r="L165" s="32"/>
      <c r="M165" s="32"/>
      <c r="N165" s="32"/>
      <c r="O165" s="32"/>
      <c r="P165" s="32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</row>
    <row r="166" spans="2:65" ht="18">
      <c r="B166" s="30">
        <v>164</v>
      </c>
      <c r="C166" s="75"/>
      <c r="D166" s="32"/>
      <c r="E166" s="32">
        <f t="shared" si="8"/>
        <v>29.2133773927573</v>
      </c>
      <c r="F166" s="32">
        <f t="shared" si="6"/>
        <v>0.0001134947798872064</v>
      </c>
      <c r="G166" s="37">
        <f t="shared" si="11"/>
        <v>2.5547671645055444E-06</v>
      </c>
      <c r="H166" s="32">
        <f t="shared" si="9"/>
        <v>29.201906606063773</v>
      </c>
      <c r="I166" s="32">
        <f t="shared" si="7"/>
        <v>0</v>
      </c>
      <c r="J166" s="37">
        <f t="shared" si="10"/>
        <v>0</v>
      </c>
      <c r="K166" s="32"/>
      <c r="L166" s="32"/>
      <c r="M166" s="32"/>
      <c r="N166" s="32"/>
      <c r="O166" s="32"/>
      <c r="P166" s="32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</row>
    <row r="167" spans="2:65" ht="18">
      <c r="B167" s="30">
        <v>165</v>
      </c>
      <c r="C167" s="75"/>
      <c r="D167" s="32"/>
      <c r="E167" s="32">
        <f t="shared" si="8"/>
        <v>29.236318966144356</v>
      </c>
      <c r="F167" s="32">
        <f t="shared" si="6"/>
        <v>0.0001179200489650583</v>
      </c>
      <c r="G167" s="37">
        <f t="shared" si="11"/>
        <v>2.6545101394834557E-06</v>
      </c>
      <c r="H167" s="32">
        <f t="shared" si="9"/>
        <v>29.22484817945083</v>
      </c>
      <c r="I167" s="32">
        <f t="shared" si="7"/>
        <v>0</v>
      </c>
      <c r="J167" s="37">
        <f t="shared" si="10"/>
        <v>0</v>
      </c>
      <c r="K167" s="32"/>
      <c r="L167" s="32"/>
      <c r="M167" s="32"/>
      <c r="N167" s="32"/>
      <c r="O167" s="32"/>
      <c r="P167" s="32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</row>
    <row r="168" spans="2:65" ht="18">
      <c r="B168" s="30">
        <v>166</v>
      </c>
      <c r="C168" s="75"/>
      <c r="D168" s="32"/>
      <c r="E168" s="32">
        <f t="shared" si="8"/>
        <v>29.25926053953141</v>
      </c>
      <c r="F168" s="32">
        <f t="shared" si="6"/>
        <v>0.0001225056123062943</v>
      </c>
      <c r="G168" s="37">
        <f t="shared" si="11"/>
        <v>2.757871476093934E-06</v>
      </c>
      <c r="H168" s="32">
        <f t="shared" si="9"/>
        <v>29.247789752837882</v>
      </c>
      <c r="I168" s="32">
        <f t="shared" si="7"/>
        <v>0</v>
      </c>
      <c r="J168" s="37">
        <f t="shared" si="10"/>
        <v>0</v>
      </c>
      <c r="K168" s="32"/>
      <c r="L168" s="32"/>
      <c r="M168" s="32"/>
      <c r="N168" s="32"/>
      <c r="O168" s="32"/>
      <c r="P168" s="32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</row>
    <row r="169" spans="2:65" ht="18">
      <c r="B169" s="30">
        <v>167</v>
      </c>
      <c r="C169" s="75"/>
      <c r="D169" s="32"/>
      <c r="E169" s="32">
        <f t="shared" si="8"/>
        <v>29.282202112918466</v>
      </c>
      <c r="F169" s="32">
        <f t="shared" si="6"/>
        <v>0.00012725676838480293</v>
      </c>
      <c r="G169" s="37">
        <f t="shared" si="11"/>
        <v>2.8649709929751385E-06</v>
      </c>
      <c r="H169" s="32">
        <f t="shared" si="9"/>
        <v>29.27073132622494</v>
      </c>
      <c r="I169" s="32">
        <f t="shared" si="7"/>
        <v>0</v>
      </c>
      <c r="J169" s="37">
        <f t="shared" si="10"/>
        <v>0</v>
      </c>
      <c r="K169" s="32"/>
      <c r="L169" s="32"/>
      <c r="M169" s="32"/>
      <c r="N169" s="32"/>
      <c r="O169" s="32"/>
      <c r="P169" s="32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</row>
    <row r="170" spans="2:65" ht="18">
      <c r="B170" s="30">
        <v>168</v>
      </c>
      <c r="C170" s="75"/>
      <c r="D170" s="32"/>
      <c r="E170" s="32">
        <f t="shared" si="8"/>
        <v>29.30514368630552</v>
      </c>
      <c r="F170" s="32">
        <f t="shared" si="6"/>
        <v>0.000132178970802713</v>
      </c>
      <c r="G170" s="37">
        <f t="shared" si="11"/>
        <v>2.975932024897577E-06</v>
      </c>
      <c r="H170" s="32">
        <f t="shared" si="9"/>
        <v>29.29367289961199</v>
      </c>
      <c r="I170" s="32">
        <f t="shared" si="7"/>
        <v>0</v>
      </c>
      <c r="J170" s="37">
        <f t="shared" si="10"/>
        <v>0</v>
      </c>
      <c r="K170" s="32"/>
      <c r="L170" s="32"/>
      <c r="M170" s="32"/>
      <c r="N170" s="32"/>
      <c r="O170" s="32"/>
      <c r="P170" s="32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</row>
    <row r="171" spans="2:65" ht="18">
      <c r="B171" s="30">
        <v>169</v>
      </c>
      <c r="C171" s="75"/>
      <c r="D171" s="32"/>
      <c r="E171" s="32">
        <f t="shared" si="8"/>
        <v>29.328085259692575</v>
      </c>
      <c r="F171" s="32">
        <f t="shared" si="6"/>
        <v>0.00013727783208324746</v>
      </c>
      <c r="G171" s="37">
        <f t="shared" si="11"/>
        <v>3.0908815090246843E-06</v>
      </c>
      <c r="H171" s="32">
        <f t="shared" si="9"/>
        <v>29.31661447299905</v>
      </c>
      <c r="I171" s="32">
        <f t="shared" si="7"/>
        <v>0</v>
      </c>
      <c r="J171" s="37">
        <f t="shared" si="10"/>
        <v>0</v>
      </c>
      <c r="K171" s="32"/>
      <c r="L171" s="32"/>
      <c r="M171" s="32"/>
      <c r="N171" s="32"/>
      <c r="O171" s="32"/>
      <c r="P171" s="32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</row>
    <row r="172" spans="2:65" ht="18">
      <c r="B172" s="30">
        <v>170</v>
      </c>
      <c r="C172" s="75"/>
      <c r="D172" s="32"/>
      <c r="E172" s="32">
        <f t="shared" si="8"/>
        <v>29.35102683307963</v>
      </c>
      <c r="F172" s="32">
        <f t="shared" si="6"/>
        <v>0.0001425591275294925</v>
      </c>
      <c r="G172" s="37">
        <f t="shared" si="11"/>
        <v>3.2099500726829545E-06</v>
      </c>
      <c r="H172" s="32">
        <f t="shared" si="9"/>
        <v>29.3395560463861</v>
      </c>
      <c r="I172" s="32">
        <f t="shared" si="7"/>
        <v>0</v>
      </c>
      <c r="J172" s="37">
        <f t="shared" si="10"/>
        <v>0</v>
      </c>
      <c r="K172" s="32"/>
      <c r="L172" s="32"/>
      <c r="M172" s="32"/>
      <c r="N172" s="32"/>
      <c r="O172" s="32"/>
      <c r="P172" s="32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</row>
    <row r="173" spans="2:65" ht="18">
      <c r="B173" s="30">
        <v>171</v>
      </c>
      <c r="C173" s="75"/>
      <c r="D173" s="32"/>
      <c r="E173" s="32">
        <f t="shared" si="8"/>
        <v>29.373968406466684</v>
      </c>
      <c r="F173" s="32">
        <f t="shared" si="6"/>
        <v>0.00014802879914926827</v>
      </c>
      <c r="G173" s="37">
        <f t="shared" si="11"/>
        <v>3.3332721226464164E-06</v>
      </c>
      <c r="H173" s="32">
        <f t="shared" si="9"/>
        <v>29.36249761977316</v>
      </c>
      <c r="I173" s="32">
        <f t="shared" si="7"/>
        <v>0</v>
      </c>
      <c r="J173" s="37">
        <f t="shared" si="10"/>
        <v>0</v>
      </c>
      <c r="K173" s="32"/>
      <c r="L173" s="32"/>
      <c r="M173" s="32"/>
      <c r="N173" s="32"/>
      <c r="O173" s="32"/>
      <c r="P173" s="32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</row>
    <row r="174" spans="2:65" ht="18">
      <c r="B174" s="30">
        <v>172</v>
      </c>
      <c r="C174" s="75"/>
      <c r="D174" s="32"/>
      <c r="E174" s="32">
        <f t="shared" si="8"/>
        <v>29.39690997985374</v>
      </c>
      <c r="F174" s="32">
        <f t="shared" si="6"/>
        <v>0.0001536929596462553</v>
      </c>
      <c r="G174" s="37">
        <f t="shared" si="11"/>
        <v>3.460985935939346E-06</v>
      </c>
      <c r="H174" s="32">
        <f t="shared" si="9"/>
        <v>29.38543919316021</v>
      </c>
      <c r="I174" s="32">
        <f t="shared" si="7"/>
        <v>0</v>
      </c>
      <c r="J174" s="37">
        <f t="shared" si="10"/>
        <v>0</v>
      </c>
      <c r="K174" s="32"/>
      <c r="L174" s="32"/>
      <c r="M174" s="32"/>
      <c r="N174" s="32"/>
      <c r="O174" s="32"/>
      <c r="P174" s="32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</row>
    <row r="175" spans="2:65" ht="18">
      <c r="B175" s="30">
        <v>173</v>
      </c>
      <c r="C175" s="75"/>
      <c r="D175" s="32"/>
      <c r="E175" s="32">
        <f t="shared" si="8"/>
        <v>29.419851553240793</v>
      </c>
      <c r="F175" s="32">
        <f t="shared" si="6"/>
        <v>0.00015955789647748017</v>
      </c>
      <c r="G175" s="37">
        <f t="shared" si="11"/>
        <v>3.5932337521601796E-06</v>
      </c>
      <c r="H175" s="32">
        <f t="shared" si="9"/>
        <v>29.408380766547268</v>
      </c>
      <c r="I175" s="32">
        <f t="shared" si="7"/>
        <v>0</v>
      </c>
      <c r="J175" s="37">
        <f t="shared" si="10"/>
        <v>0</v>
      </c>
      <c r="K175" s="32"/>
      <c r="L175" s="32"/>
      <c r="M175" s="32"/>
      <c r="N175" s="32"/>
      <c r="O175" s="32"/>
      <c r="P175" s="32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</row>
    <row r="176" spans="2:65" ht="18">
      <c r="B176" s="30">
        <v>174</v>
      </c>
      <c r="C176" s="75"/>
      <c r="D176" s="32"/>
      <c r="E176" s="32">
        <f t="shared" si="8"/>
        <v>29.442793126627848</v>
      </c>
      <c r="F176" s="32">
        <f t="shared" si="6"/>
        <v>0.00016563007597723137</v>
      </c>
      <c r="G176" s="37">
        <f t="shared" si="11"/>
        <v>3.7301618673286278E-06</v>
      </c>
      <c r="H176" s="32">
        <f t="shared" si="9"/>
        <v>29.43132233993432</v>
      </c>
      <c r="I176" s="32">
        <f t="shared" si="7"/>
        <v>0</v>
      </c>
      <c r="J176" s="37">
        <f t="shared" si="10"/>
        <v>0</v>
      </c>
      <c r="K176" s="32"/>
      <c r="L176" s="32"/>
      <c r="M176" s="32"/>
      <c r="N176" s="32"/>
      <c r="O176" s="32"/>
      <c r="P176" s="32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</row>
    <row r="177" spans="2:65" ht="18">
      <c r="B177" s="30">
        <v>175</v>
      </c>
      <c r="C177" s="75"/>
      <c r="D177" s="32"/>
      <c r="E177" s="32">
        <f t="shared" si="8"/>
        <v>29.465734700014902</v>
      </c>
      <c r="F177" s="32">
        <f aca="true" t="shared" si="12" ref="F177:F240">(1/(SQRT(2*3.14159*$G$7^2)))*EXP((-1*(E177-$G$3)^2)/(2*$G$7^2))</f>
        <v>0.0001719161475474215</v>
      </c>
      <c r="G177" s="37">
        <f t="shared" si="11"/>
        <v>3.871920729256981E-06</v>
      </c>
      <c r="H177" s="32">
        <f t="shared" si="9"/>
        <v>29.454263913321377</v>
      </c>
      <c r="I177" s="32">
        <f aca="true" t="shared" si="13" ref="I177:I240">IF($L$59&gt;=$E177,0,(1/(SQRT(2*3.14159*$G$7^2)))*EXP((-1*($E177-$G$3)^2)/(2*$G$7^2)))</f>
        <v>0</v>
      </c>
      <c r="J177" s="37">
        <f t="shared" si="10"/>
        <v>0</v>
      </c>
      <c r="K177" s="32"/>
      <c r="L177" s="32"/>
      <c r="M177" s="32"/>
      <c r="N177" s="32"/>
      <c r="O177" s="32"/>
      <c r="P177" s="32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</row>
    <row r="178" spans="2:65" ht="18">
      <c r="B178" s="30">
        <v>176</v>
      </c>
      <c r="C178" s="75"/>
      <c r="D178" s="32"/>
      <c r="E178" s="32">
        <f aca="true" t="shared" si="14" ref="E178:E241">E177+(10*$G$7)/1000</f>
        <v>29.488676273401957</v>
      </c>
      <c r="F178" s="32">
        <f t="shared" si="12"/>
        <v>0.0001784229479143711</v>
      </c>
      <c r="G178" s="37">
        <f t="shared" si="11"/>
        <v>4.018665034445522E-06</v>
      </c>
      <c r="H178" s="32">
        <f aca="true" t="shared" si="15" ref="H178:H241">E177+(E178-E177)/2</f>
        <v>29.477205486708428</v>
      </c>
      <c r="I178" s="32">
        <f t="shared" si="13"/>
        <v>0</v>
      </c>
      <c r="J178" s="37">
        <f aca="true" t="shared" si="16" ref="J178:J241">($E178-$E177)*ABS(I177+((I178-I177)/2))</f>
        <v>0</v>
      </c>
      <c r="K178" s="32"/>
      <c r="L178" s="32"/>
      <c r="M178" s="32"/>
      <c r="N178" s="32"/>
      <c r="O178" s="32"/>
      <c r="P178" s="32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</row>
    <row r="179" spans="2:65" ht="18">
      <c r="B179" s="30">
        <v>177</v>
      </c>
      <c r="C179" s="75"/>
      <c r="D179" s="32"/>
      <c r="E179" s="32">
        <f t="shared" si="14"/>
        <v>29.51161784678901</v>
      </c>
      <c r="F179" s="32">
        <f t="shared" si="12"/>
        <v>0.00018515750545194194</v>
      </c>
      <c r="G179" s="37">
        <f aca="true" t="shared" si="17" ref="G179:G242">(E179-E178)*ABS(F178+((F179-F178)/2))</f>
        <v>4.170553826500927E-06</v>
      </c>
      <c r="H179" s="32">
        <f t="shared" si="15"/>
        <v>29.500147060095486</v>
      </c>
      <c r="I179" s="32">
        <f t="shared" si="13"/>
        <v>0</v>
      </c>
      <c r="J179" s="37">
        <f t="shared" si="16"/>
        <v>0</v>
      </c>
      <c r="K179" s="32"/>
      <c r="L179" s="32"/>
      <c r="M179" s="32"/>
      <c r="N179" s="32"/>
      <c r="O179" s="32"/>
      <c r="P179" s="32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</row>
    <row r="180" spans="2:65" ht="18">
      <c r="B180" s="30">
        <v>178</v>
      </c>
      <c r="C180" s="75"/>
      <c r="D180" s="32"/>
      <c r="E180" s="32">
        <f t="shared" si="14"/>
        <v>29.534559420176066</v>
      </c>
      <c r="F180" s="32">
        <f t="shared" si="12"/>
        <v>0.00019212704457089168</v>
      </c>
      <c r="G180" s="37">
        <f t="shared" si="17"/>
        <v>4.327750596075356E-06</v>
      </c>
      <c r="H180" s="32">
        <f t="shared" si="15"/>
        <v>29.523088633482537</v>
      </c>
      <c r="I180" s="32">
        <f t="shared" si="13"/>
        <v>0</v>
      </c>
      <c r="J180" s="37">
        <f t="shared" si="16"/>
        <v>0</v>
      </c>
      <c r="K180" s="32"/>
      <c r="L180" s="32"/>
      <c r="M180" s="32"/>
      <c r="N180" s="32"/>
      <c r="O180" s="32"/>
      <c r="P180" s="32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</row>
    <row r="181" spans="2:65" ht="18">
      <c r="B181" s="30">
        <v>179</v>
      </c>
      <c r="C181" s="75"/>
      <c r="D181" s="32"/>
      <c r="E181" s="32">
        <f t="shared" si="14"/>
        <v>29.55750099356312</v>
      </c>
      <c r="F181" s="32">
        <f t="shared" si="12"/>
        <v>0.00019933899017427362</v>
      </c>
      <c r="G181" s="37">
        <f t="shared" si="17"/>
        <v>4.490423382322739E-06</v>
      </c>
      <c r="H181" s="32">
        <f t="shared" si="15"/>
        <v>29.546030206869595</v>
      </c>
      <c r="I181" s="32">
        <f t="shared" si="13"/>
        <v>0</v>
      </c>
      <c r="J181" s="37">
        <f t="shared" si="16"/>
        <v>0</v>
      </c>
      <c r="K181" s="32"/>
      <c r="L181" s="32"/>
      <c r="M181" s="32"/>
      <c r="N181" s="32"/>
      <c r="O181" s="32"/>
      <c r="P181" s="32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</row>
    <row r="182" spans="2:65" ht="18">
      <c r="B182" s="30">
        <v>180</v>
      </c>
      <c r="C182" s="75"/>
      <c r="D182" s="32"/>
      <c r="E182" s="32">
        <f t="shared" si="14"/>
        <v>29.580442566950175</v>
      </c>
      <c r="F182" s="32">
        <f t="shared" si="12"/>
        <v>0.00020680097217865581</v>
      </c>
      <c r="G182" s="37">
        <f t="shared" si="17"/>
        <v>4.658744875867663E-06</v>
      </c>
      <c r="H182" s="32">
        <f t="shared" si="15"/>
        <v>29.568971780256646</v>
      </c>
      <c r="I182" s="32">
        <f t="shared" si="13"/>
        <v>0</v>
      </c>
      <c r="J182" s="37">
        <f t="shared" si="16"/>
        <v>0</v>
      </c>
      <c r="K182" s="32"/>
      <c r="L182" s="32"/>
      <c r="M182" s="32"/>
      <c r="N182" s="32"/>
      <c r="O182" s="32"/>
      <c r="P182" s="32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</row>
    <row r="183" spans="2:65" ht="18">
      <c r="B183" s="30">
        <v>181</v>
      </c>
      <c r="C183" s="75"/>
      <c r="D183" s="32"/>
      <c r="E183" s="32">
        <f t="shared" si="14"/>
        <v>29.60338414033723</v>
      </c>
      <c r="F183" s="32">
        <f t="shared" si="12"/>
        <v>0.00021452083010086757</v>
      </c>
      <c r="G183" s="37">
        <f t="shared" si="17"/>
        <v>4.832892523280898E-06</v>
      </c>
      <c r="H183" s="32">
        <f t="shared" si="15"/>
        <v>29.591913353643704</v>
      </c>
      <c r="I183" s="32">
        <f t="shared" si="13"/>
        <v>0</v>
      </c>
      <c r="J183" s="37">
        <f t="shared" si="16"/>
        <v>0</v>
      </c>
      <c r="K183" s="32"/>
      <c r="L183" s="32"/>
      <c r="M183" s="32"/>
      <c r="N183" s="32"/>
      <c r="O183" s="32"/>
      <c r="P183" s="32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</row>
    <row r="184" spans="2:65" ht="18">
      <c r="B184" s="30">
        <v>182</v>
      </c>
      <c r="C184" s="75"/>
      <c r="D184" s="32"/>
      <c r="E184" s="32">
        <f t="shared" si="14"/>
        <v>29.626325713724285</v>
      </c>
      <c r="F184" s="32">
        <f t="shared" si="12"/>
        <v>0.00022250661770993355</v>
      </c>
      <c r="G184" s="37">
        <f t="shared" si="17"/>
        <v>5.0130486330543344E-06</v>
      </c>
      <c r="H184" s="32">
        <f t="shared" si="15"/>
        <v>29.614854927030756</v>
      </c>
      <c r="I184" s="32">
        <f t="shared" si="13"/>
        <v>0</v>
      </c>
      <c r="J184" s="37">
        <f t="shared" si="16"/>
        <v>0</v>
      </c>
      <c r="K184" s="32"/>
      <c r="L184" s="32"/>
      <c r="M184" s="32"/>
      <c r="N184" s="32"/>
      <c r="O184" s="32"/>
      <c r="P184" s="32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</row>
    <row r="185" spans="2:65" ht="18">
      <c r="B185" s="30">
        <v>183</v>
      </c>
      <c r="C185" s="75"/>
      <c r="D185" s="32"/>
      <c r="E185" s="32">
        <f t="shared" si="14"/>
        <v>29.64926728711134</v>
      </c>
      <c r="F185" s="32">
        <f t="shared" si="12"/>
        <v>0.00023076660774379326</v>
      </c>
      <c r="G185" s="37">
        <f t="shared" si="17"/>
        <v>5.19940048306681E-06</v>
      </c>
      <c r="H185" s="32">
        <f t="shared" si="15"/>
        <v>29.637796500417814</v>
      </c>
      <c r="I185" s="32">
        <f t="shared" si="13"/>
        <v>0</v>
      </c>
      <c r="J185" s="37">
        <f t="shared" si="16"/>
        <v>0</v>
      </c>
      <c r="K185" s="32"/>
      <c r="L185" s="32"/>
      <c r="M185" s="32"/>
      <c r="N185" s="32"/>
      <c r="O185" s="32"/>
      <c r="P185" s="32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</row>
    <row r="186" spans="2:65" ht="18">
      <c r="B186" s="30">
        <v>184</v>
      </c>
      <c r="C186" s="75"/>
      <c r="D186" s="32"/>
      <c r="E186" s="32">
        <f t="shared" si="14"/>
        <v>29.672208860498394</v>
      </c>
      <c r="F186" s="32">
        <f t="shared" si="12"/>
        <v>0.00023930929669033777</v>
      </c>
      <c r="G186" s="37">
        <f t="shared" si="17"/>
        <v>5.392140429530842E-06</v>
      </c>
      <c r="H186" s="32">
        <f t="shared" si="15"/>
        <v>29.660738073804865</v>
      </c>
      <c r="I186" s="32">
        <f t="shared" si="13"/>
        <v>0</v>
      </c>
      <c r="J186" s="37">
        <f t="shared" si="16"/>
        <v>0</v>
      </c>
      <c r="K186" s="32"/>
      <c r="L186" s="32"/>
      <c r="M186" s="32"/>
      <c r="N186" s="32"/>
      <c r="O186" s="32"/>
      <c r="P186" s="32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</row>
    <row r="187" spans="2:65" ht="18">
      <c r="B187" s="30">
        <v>185</v>
      </c>
      <c r="C187" s="75"/>
      <c r="D187" s="32"/>
      <c r="E187" s="32">
        <f t="shared" si="14"/>
        <v>29.69515043388545</v>
      </c>
      <c r="F187" s="32">
        <f t="shared" si="12"/>
        <v>0.0002481434096322421</v>
      </c>
      <c r="G187" s="37">
        <f t="shared" si="17"/>
        <v>5.591466017408921E-06</v>
      </c>
      <c r="H187" s="32">
        <f t="shared" si="15"/>
        <v>29.683679647191923</v>
      </c>
      <c r="I187" s="32">
        <f t="shared" si="13"/>
        <v>0</v>
      </c>
      <c r="J187" s="37">
        <f t="shared" si="16"/>
        <v>0</v>
      </c>
      <c r="K187" s="32"/>
      <c r="L187" s="32"/>
      <c r="M187" s="32"/>
      <c r="N187" s="32"/>
      <c r="O187" s="32"/>
      <c r="P187" s="32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</row>
    <row r="188" spans="2:65" ht="18">
      <c r="B188" s="30">
        <v>186</v>
      </c>
      <c r="C188" s="75"/>
      <c r="D188" s="32"/>
      <c r="E188" s="32">
        <f t="shared" si="14"/>
        <v>29.718092007272503</v>
      </c>
      <c r="F188" s="32">
        <f t="shared" si="12"/>
        <v>0.0002572779051549969</v>
      </c>
      <c r="G188" s="37">
        <f t="shared" si="17"/>
        <v>5.7975800922865356E-06</v>
      </c>
      <c r="H188" s="32">
        <f t="shared" si="15"/>
        <v>29.706621220578974</v>
      </c>
      <c r="I188" s="32">
        <f t="shared" si="13"/>
        <v>0</v>
      </c>
      <c r="J188" s="37">
        <f t="shared" si="16"/>
        <v>0</v>
      </c>
      <c r="K188" s="32"/>
      <c r="L188" s="32"/>
      <c r="M188" s="32"/>
      <c r="N188" s="32"/>
      <c r="O188" s="32"/>
      <c r="P188" s="32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</row>
    <row r="189" spans="2:65" ht="18">
      <c r="B189" s="30">
        <v>187</v>
      </c>
      <c r="C189" s="75"/>
      <c r="D189" s="32"/>
      <c r="E189" s="32">
        <f t="shared" si="14"/>
        <v>29.741033580659558</v>
      </c>
      <c r="F189" s="32">
        <f t="shared" si="12"/>
        <v>0.0002667219803174835</v>
      </c>
      <c r="G189" s="37">
        <f t="shared" si="17"/>
        <v>6.010690913687557E-06</v>
      </c>
      <c r="H189" s="32">
        <f t="shared" si="15"/>
        <v>29.729562793966032</v>
      </c>
      <c r="I189" s="32">
        <f t="shared" si="13"/>
        <v>0</v>
      </c>
      <c r="J189" s="37">
        <f t="shared" si="16"/>
        <v>0</v>
      </c>
      <c r="K189" s="32"/>
      <c r="L189" s="32"/>
      <c r="M189" s="32"/>
      <c r="N189" s="32"/>
      <c r="O189" s="32"/>
      <c r="P189" s="32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</row>
    <row r="190" spans="2:65" ht="18">
      <c r="B190" s="30">
        <v>188</v>
      </c>
      <c r="C190" s="75"/>
      <c r="D190" s="32"/>
      <c r="E190" s="32">
        <f t="shared" si="14"/>
        <v>29.763975154046612</v>
      </c>
      <c r="F190" s="32">
        <f t="shared" si="12"/>
        <v>0.00027648507568435964</v>
      </c>
      <c r="G190" s="37">
        <f t="shared" si="17"/>
        <v>6.231012269816082E-06</v>
      </c>
      <c r="H190" s="32">
        <f t="shared" si="15"/>
        <v>29.752504367353083</v>
      </c>
      <c r="I190" s="32">
        <f t="shared" si="13"/>
        <v>0</v>
      </c>
      <c r="J190" s="37">
        <f t="shared" si="16"/>
        <v>0</v>
      </c>
      <c r="K190" s="32"/>
      <c r="L190" s="32"/>
      <c r="M190" s="32"/>
      <c r="N190" s="32"/>
      <c r="O190" s="32"/>
      <c r="P190" s="32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</row>
    <row r="191" spans="2:65" ht="18">
      <c r="B191" s="30">
        <v>189</v>
      </c>
      <c r="C191" s="75"/>
      <c r="D191" s="32"/>
      <c r="E191" s="32">
        <f t="shared" si="14"/>
        <v>29.786916727433667</v>
      </c>
      <c r="F191" s="32">
        <f t="shared" si="12"/>
        <v>0.0002865768804194624</v>
      </c>
      <c r="G191" s="37">
        <f t="shared" si="17"/>
        <v>6.458763593707176E-06</v>
      </c>
      <c r="H191" s="32">
        <f t="shared" si="15"/>
        <v>29.77544594074014</v>
      </c>
      <c r="I191" s="32">
        <f t="shared" si="13"/>
        <v>0</v>
      </c>
      <c r="J191" s="37">
        <f t="shared" si="16"/>
        <v>0</v>
      </c>
      <c r="K191" s="32"/>
      <c r="L191" s="32"/>
      <c r="M191" s="32"/>
      <c r="N191" s="32"/>
      <c r="O191" s="32"/>
      <c r="P191" s="32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</row>
    <row r="192" spans="2:65" ht="18">
      <c r="B192" s="30">
        <v>190</v>
      </c>
      <c r="C192" s="75"/>
      <c r="D192" s="32"/>
      <c r="E192" s="32">
        <f t="shared" si="14"/>
        <v>29.80985830082072</v>
      </c>
      <c r="F192" s="32">
        <f t="shared" si="12"/>
        <v>0.0002970073374393532</v>
      </c>
      <c r="G192" s="37">
        <f t="shared" si="17"/>
        <v>6.694170080767441E-06</v>
      </c>
      <c r="H192" s="32">
        <f t="shared" si="15"/>
        <v>29.798387514127192</v>
      </c>
      <c r="I192" s="32">
        <f t="shared" si="13"/>
        <v>0</v>
      </c>
      <c r="J192" s="37">
        <f t="shared" si="16"/>
        <v>0</v>
      </c>
      <c r="K192" s="32"/>
      <c r="L192" s="32"/>
      <c r="M192" s="32"/>
      <c r="N192" s="32"/>
      <c r="O192" s="32"/>
      <c r="P192" s="32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</row>
    <row r="193" spans="2:65" ht="18">
      <c r="B193" s="30">
        <v>191</v>
      </c>
      <c r="C193" s="75"/>
      <c r="D193" s="32"/>
      <c r="E193" s="32">
        <f t="shared" si="14"/>
        <v>29.832799874207776</v>
      </c>
      <c r="F193" s="32">
        <f t="shared" si="12"/>
        <v>0.0003077866486260567</v>
      </c>
      <c r="G193" s="37">
        <f t="shared" si="17"/>
        <v>6.937462807684441E-06</v>
      </c>
      <c r="H193" s="32">
        <f t="shared" si="15"/>
        <v>29.82132908751425</v>
      </c>
      <c r="I193" s="32">
        <f t="shared" si="13"/>
        <v>0</v>
      </c>
      <c r="J193" s="37">
        <f t="shared" si="16"/>
        <v>0</v>
      </c>
      <c r="K193" s="32"/>
      <c r="L193" s="32"/>
      <c r="M193" s="32"/>
      <c r="N193" s="32"/>
      <c r="O193" s="32"/>
      <c r="P193" s="32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</row>
    <row r="194" spans="2:65" ht="18">
      <c r="B194" s="30">
        <v>192</v>
      </c>
      <c r="C194" s="75"/>
      <c r="D194" s="32"/>
      <c r="E194" s="32">
        <f t="shared" si="14"/>
        <v>29.85574144759483</v>
      </c>
      <c r="F194" s="32">
        <f t="shared" si="12"/>
        <v>0.00031892528009797553</v>
      </c>
      <c r="G194" s="37">
        <f t="shared" si="17"/>
        <v>7.188878852682459E-06</v>
      </c>
      <c r="H194" s="32">
        <f t="shared" si="15"/>
        <v>29.8442706609013</v>
      </c>
      <c r="I194" s="32">
        <f t="shared" si="13"/>
        <v>0</v>
      </c>
      <c r="J194" s="37">
        <f t="shared" si="16"/>
        <v>0</v>
      </c>
      <c r="K194" s="32"/>
      <c r="L194" s="32"/>
      <c r="M194" s="32"/>
      <c r="N194" s="32"/>
      <c r="O194" s="32"/>
      <c r="P194" s="32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</row>
    <row r="195" spans="2:65" ht="18">
      <c r="B195" s="30">
        <v>193</v>
      </c>
      <c r="C195" s="75"/>
      <c r="D195" s="32"/>
      <c r="E195" s="32">
        <f t="shared" si="14"/>
        <v>29.878683020981885</v>
      </c>
      <c r="F195" s="32">
        <f t="shared" si="12"/>
        <v>0.0003304339675378744</v>
      </c>
      <c r="G195" s="37">
        <f t="shared" si="17"/>
        <v>7.448661417100207E-06</v>
      </c>
      <c r="H195" s="32">
        <f t="shared" si="15"/>
        <v>29.86721223428836</v>
      </c>
      <c r="I195" s="32">
        <f t="shared" si="13"/>
        <v>0</v>
      </c>
      <c r="J195" s="37">
        <f t="shared" si="16"/>
        <v>0</v>
      </c>
      <c r="K195" s="32"/>
      <c r="L195" s="32"/>
      <c r="M195" s="32"/>
      <c r="N195" s="32"/>
      <c r="O195" s="32"/>
      <c r="P195" s="32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</row>
    <row r="196" spans="2:65" ht="18">
      <c r="B196" s="30">
        <v>194</v>
      </c>
      <c r="C196" s="75"/>
      <c r="D196" s="32"/>
      <c r="E196" s="32">
        <f t="shared" si="14"/>
        <v>29.90162459436894</v>
      </c>
      <c r="F196" s="32">
        <f t="shared" si="12"/>
        <v>0.000342323721576747</v>
      </c>
      <c r="G196" s="37">
        <f t="shared" si="17"/>
        <v>7.717059948264176E-06</v>
      </c>
      <c r="H196" s="32">
        <f t="shared" si="15"/>
        <v>29.89015380767541</v>
      </c>
      <c r="I196" s="32">
        <f t="shared" si="13"/>
        <v>0</v>
      </c>
      <c r="J196" s="37">
        <f t="shared" si="16"/>
        <v>0</v>
      </c>
      <c r="K196" s="32"/>
      <c r="L196" s="32"/>
      <c r="M196" s="32"/>
      <c r="N196" s="32"/>
      <c r="O196" s="32"/>
      <c r="P196" s="32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</row>
    <row r="197" spans="2:65" ht="18">
      <c r="B197" s="30">
        <v>195</v>
      </c>
      <c r="C197" s="75"/>
      <c r="D197" s="32"/>
      <c r="E197" s="32">
        <f t="shared" si="14"/>
        <v>29.924566167755994</v>
      </c>
      <c r="F197" s="32">
        <f t="shared" si="12"/>
        <v>0.00035460583323231276</v>
      </c>
      <c r="G197" s="37">
        <f t="shared" si="17"/>
        <v>7.99433026362967E-06</v>
      </c>
      <c r="H197" s="32">
        <f t="shared" si="15"/>
        <v>29.91309538106247</v>
      </c>
      <c r="I197" s="32">
        <f t="shared" si="13"/>
        <v>0</v>
      </c>
      <c r="J197" s="37">
        <f t="shared" si="16"/>
        <v>0</v>
      </c>
      <c r="K197" s="32"/>
      <c r="L197" s="32"/>
      <c r="M197" s="32"/>
      <c r="N197" s="32"/>
      <c r="O197" s="32"/>
      <c r="P197" s="32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</row>
    <row r="198" spans="2:65" ht="18">
      <c r="B198" s="30">
        <v>196</v>
      </c>
      <c r="C198" s="75"/>
      <c r="D198" s="32"/>
      <c r="E198" s="32">
        <f t="shared" si="14"/>
        <v>29.94750774114305</v>
      </c>
      <c r="F198" s="32">
        <f t="shared" si="12"/>
        <v>0.00036729187940077817</v>
      </c>
      <c r="G198" s="37">
        <f t="shared" si="17"/>
        <v>8.280734676159456E-06</v>
      </c>
      <c r="H198" s="32">
        <f t="shared" si="15"/>
        <v>29.93603695444952</v>
      </c>
      <c r="I198" s="32">
        <f t="shared" si="13"/>
        <v>0</v>
      </c>
      <c r="J198" s="37">
        <f t="shared" si="16"/>
        <v>0</v>
      </c>
      <c r="K198" s="32"/>
      <c r="L198" s="32"/>
      <c r="M198" s="32"/>
      <c r="N198" s="32"/>
      <c r="O198" s="32"/>
      <c r="P198" s="32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</row>
    <row r="199" spans="2:65" ht="18">
      <c r="B199" s="30">
        <v>197</v>
      </c>
      <c r="C199" s="75"/>
      <c r="D199" s="32"/>
      <c r="E199" s="32">
        <f t="shared" si="14"/>
        <v>29.970449314530104</v>
      </c>
      <c r="F199" s="32">
        <f t="shared" si="12"/>
        <v>0.0003803937284004354</v>
      </c>
      <c r="G199" s="37">
        <f t="shared" si="17"/>
        <v>8.576542120908034E-06</v>
      </c>
      <c r="H199" s="32">
        <f t="shared" si="15"/>
        <v>29.958978527836578</v>
      </c>
      <c r="I199" s="32">
        <f t="shared" si="13"/>
        <v>0</v>
      </c>
      <c r="J199" s="37">
        <f t="shared" si="16"/>
        <v>0</v>
      </c>
      <c r="K199" s="32"/>
      <c r="L199" s="32"/>
      <c r="M199" s="32"/>
      <c r="N199" s="32"/>
      <c r="O199" s="32"/>
      <c r="P199" s="32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</row>
    <row r="200" spans="2:65" ht="18">
      <c r="B200" s="30">
        <v>198</v>
      </c>
      <c r="C200" s="75"/>
      <c r="D200" s="32"/>
      <c r="E200" s="32">
        <f t="shared" si="14"/>
        <v>29.99339088791716</v>
      </c>
      <c r="F200" s="32">
        <f t="shared" si="12"/>
        <v>0.00039392354556557033</v>
      </c>
      <c r="G200" s="37">
        <f t="shared" si="17"/>
        <v>8.882028282777593E-06</v>
      </c>
      <c r="H200" s="32">
        <f t="shared" si="15"/>
        <v>29.98192010122363</v>
      </c>
      <c r="I200" s="32">
        <f t="shared" si="13"/>
        <v>0</v>
      </c>
      <c r="J200" s="37">
        <f t="shared" si="16"/>
        <v>0</v>
      </c>
      <c r="K200" s="32"/>
      <c r="L200" s="32"/>
      <c r="M200" s="32"/>
      <c r="N200" s="32"/>
      <c r="O200" s="32"/>
      <c r="P200" s="32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</row>
    <row r="201" spans="2:65" ht="18">
      <c r="B201" s="30">
        <v>199</v>
      </c>
      <c r="C201" s="75"/>
      <c r="D201" s="32"/>
      <c r="E201" s="32">
        <f t="shared" si="14"/>
        <v>30.016332461304213</v>
      </c>
      <c r="F201" s="32">
        <f t="shared" si="12"/>
        <v>0.0004078937988890625</v>
      </c>
      <c r="G201" s="37">
        <f t="shared" si="17"/>
        <v>9.197475725409598E-06</v>
      </c>
      <c r="H201" s="32">
        <f t="shared" si="15"/>
        <v>30.004861674610687</v>
      </c>
      <c r="I201" s="32">
        <f t="shared" si="13"/>
        <v>0</v>
      </c>
      <c r="J201" s="37">
        <f t="shared" si="16"/>
        <v>0</v>
      </c>
      <c r="K201" s="32"/>
      <c r="L201" s="32"/>
      <c r="M201" s="32"/>
      <c r="N201" s="32"/>
      <c r="O201" s="32"/>
      <c r="P201" s="32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</row>
    <row r="202" spans="2:65" ht="18">
      <c r="B202" s="30">
        <v>200</v>
      </c>
      <c r="C202" s="75"/>
      <c r="D202" s="32"/>
      <c r="E202" s="32">
        <f t="shared" si="14"/>
        <v>30.039274034691267</v>
      </c>
      <c r="F202" s="32">
        <f t="shared" si="12"/>
        <v>0.0004223172647119698</v>
      </c>
      <c r="G202" s="37">
        <f t="shared" si="17"/>
        <v>9.52317402117387E-06</v>
      </c>
      <c r="H202" s="32">
        <f t="shared" si="15"/>
        <v>30.02780324799774</v>
      </c>
      <c r="I202" s="32">
        <f t="shared" si="13"/>
        <v>0</v>
      </c>
      <c r="J202" s="37">
        <f t="shared" si="16"/>
        <v>0</v>
      </c>
      <c r="K202" s="32"/>
      <c r="L202" s="32"/>
      <c r="M202" s="32"/>
      <c r="N202" s="32"/>
      <c r="O202" s="32"/>
      <c r="P202" s="3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</row>
    <row r="203" spans="2:65" ht="18">
      <c r="B203" s="30">
        <v>201</v>
      </c>
      <c r="C203" s="75"/>
      <c r="D203" s="32"/>
      <c r="E203" s="32">
        <f t="shared" si="14"/>
        <v>30.062215608078322</v>
      </c>
      <c r="F203" s="32">
        <f t="shared" si="12"/>
        <v>0.0004372070334582971</v>
      </c>
      <c r="G203" s="37">
        <f t="shared" si="17"/>
        <v>9.85941988221489E-06</v>
      </c>
      <c r="H203" s="32">
        <f t="shared" si="15"/>
        <v>30.050744821384797</v>
      </c>
      <c r="I203" s="32">
        <f t="shared" si="13"/>
        <v>0</v>
      </c>
      <c r="J203" s="37">
        <f t="shared" si="16"/>
        <v>0</v>
      </c>
      <c r="K203" s="32"/>
      <c r="L203" s="32"/>
      <c r="M203" s="32"/>
      <c r="N203" s="32"/>
      <c r="O203" s="32"/>
      <c r="P203" s="32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</row>
    <row r="204" spans="2:65" ht="18">
      <c r="B204" s="30">
        <v>202</v>
      </c>
      <c r="C204" s="75"/>
      <c r="D204" s="32"/>
      <c r="E204" s="32">
        <f t="shared" si="14"/>
        <v>30.085157181465377</v>
      </c>
      <c r="F204" s="32">
        <f t="shared" si="12"/>
        <v>0.00045257651541304585</v>
      </c>
      <c r="G204" s="37">
        <f t="shared" si="17"/>
        <v>1.02065172925129E-05</v>
      </c>
      <c r="H204" s="32">
        <f t="shared" si="15"/>
        <v>30.073686394771848</v>
      </c>
      <c r="I204" s="32">
        <f t="shared" si="13"/>
        <v>0</v>
      </c>
      <c r="J204" s="37">
        <f t="shared" si="16"/>
        <v>0</v>
      </c>
      <c r="K204" s="32"/>
      <c r="L204" s="32"/>
      <c r="M204" s="32"/>
      <c r="N204" s="32"/>
      <c r="O204" s="32"/>
      <c r="P204" s="3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</row>
    <row r="205" spans="2:65" ht="18">
      <c r="B205" s="30">
        <v>203</v>
      </c>
      <c r="C205" s="75"/>
      <c r="D205" s="32"/>
      <c r="E205" s="32">
        <f t="shared" si="14"/>
        <v>30.10809875485243</v>
      </c>
      <c r="F205" s="32">
        <f t="shared" si="12"/>
        <v>0.0004684394465415512</v>
      </c>
      <c r="G205" s="37">
        <f t="shared" si="17"/>
        <v>1.0564777640915038E-05</v>
      </c>
      <c r="H205" s="32">
        <f t="shared" si="15"/>
        <v>30.096627968158906</v>
      </c>
      <c r="I205" s="32">
        <f t="shared" si="13"/>
        <v>0</v>
      </c>
      <c r="J205" s="37">
        <f t="shared" si="16"/>
        <v>0</v>
      </c>
      <c r="K205" s="32"/>
      <c r="L205" s="32"/>
      <c r="M205" s="32"/>
      <c r="N205" s="32"/>
      <c r="O205" s="32"/>
      <c r="P205" s="32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</row>
    <row r="206" spans="2:65" ht="18">
      <c r="B206" s="30">
        <v>204</v>
      </c>
      <c r="C206" s="75"/>
      <c r="D206" s="32"/>
      <c r="E206" s="32">
        <f t="shared" si="14"/>
        <v>30.131040328239486</v>
      </c>
      <c r="F206" s="32">
        <f t="shared" si="12"/>
        <v>0.0004848098943480069</v>
      </c>
      <c r="G206" s="37">
        <f t="shared" si="17"/>
        <v>1.0934519855089613E-05</v>
      </c>
      <c r="H206" s="32">
        <f t="shared" si="15"/>
        <v>30.119569541545957</v>
      </c>
      <c r="I206" s="32">
        <f t="shared" si="13"/>
        <v>0</v>
      </c>
      <c r="J206" s="37">
        <f t="shared" si="16"/>
        <v>0</v>
      </c>
      <c r="K206" s="32"/>
      <c r="L206" s="32"/>
      <c r="M206" s="32"/>
      <c r="N206" s="32"/>
      <c r="O206" s="32"/>
      <c r="P206" s="3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</row>
    <row r="207" spans="2:65" ht="18">
      <c r="B207" s="30">
        <v>205</v>
      </c>
      <c r="C207" s="75"/>
      <c r="D207" s="32"/>
      <c r="E207" s="32">
        <f t="shared" si="14"/>
        <v>30.15398190162654</v>
      </c>
      <c r="F207" s="32">
        <f t="shared" si="12"/>
        <v>0.0005017022637709862</v>
      </c>
      <c r="G207" s="37">
        <f t="shared" si="17"/>
        <v>1.1316070536354247E-05</v>
      </c>
      <c r="H207" s="32">
        <f t="shared" si="15"/>
        <v>30.142511114933015</v>
      </c>
      <c r="I207" s="32">
        <f t="shared" si="13"/>
        <v>0</v>
      </c>
      <c r="J207" s="37">
        <f t="shared" si="16"/>
        <v>0</v>
      </c>
      <c r="K207" s="32"/>
      <c r="L207" s="32"/>
      <c r="M207" s="32"/>
      <c r="N207" s="32"/>
      <c r="O207" s="32"/>
      <c r="P207" s="3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</row>
    <row r="208" spans="2:65" ht="18">
      <c r="B208" s="30">
        <v>206</v>
      </c>
      <c r="C208" s="75"/>
      <c r="D208" s="32"/>
      <c r="E208" s="32">
        <f t="shared" si="14"/>
        <v>30.176923475013595</v>
      </c>
      <c r="F208" s="32">
        <f t="shared" si="12"/>
        <v>0.0005191313031136433</v>
      </c>
      <c r="G208" s="37">
        <f t="shared" si="17"/>
        <v>1.1709764095326222E-05</v>
      </c>
      <c r="H208" s="32">
        <f t="shared" si="15"/>
        <v>30.165452688320066</v>
      </c>
      <c r="I208" s="32">
        <f t="shared" si="13"/>
        <v>0</v>
      </c>
      <c r="J208" s="37">
        <f t="shared" si="16"/>
        <v>0</v>
      </c>
      <c r="K208" s="32"/>
      <c r="L208" s="32"/>
      <c r="M208" s="32"/>
      <c r="N208" s="32"/>
      <c r="O208" s="32"/>
      <c r="P208" s="32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</row>
    <row r="209" spans="2:65" ht="18">
      <c r="B209" s="30">
        <v>207</v>
      </c>
      <c r="C209" s="75"/>
      <c r="D209" s="32"/>
      <c r="E209" s="32">
        <f t="shared" si="14"/>
        <v>30.19986504840065</v>
      </c>
      <c r="F209" s="32">
        <f t="shared" si="12"/>
        <v>0.0005371121100062047</v>
      </c>
      <c r="G209" s="37">
        <f t="shared" si="17"/>
        <v>1.2115942888341011E-05</v>
      </c>
      <c r="H209" s="32">
        <f t="shared" si="15"/>
        <v>30.188394261707124</v>
      </c>
      <c r="I209" s="32">
        <f t="shared" si="13"/>
        <v>0</v>
      </c>
      <c r="J209" s="37">
        <f t="shared" si="16"/>
        <v>0</v>
      </c>
      <c r="K209" s="32"/>
      <c r="L209" s="32"/>
      <c r="M209" s="32"/>
      <c r="N209" s="32"/>
      <c r="O209" s="32"/>
      <c r="P209" s="3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</row>
    <row r="210" spans="2:65" ht="18">
      <c r="B210" s="30">
        <v>208</v>
      </c>
      <c r="C210" s="75"/>
      <c r="D210" s="32"/>
      <c r="E210" s="32">
        <f t="shared" si="14"/>
        <v>30.222806621787704</v>
      </c>
      <c r="F210" s="32">
        <f t="shared" si="12"/>
        <v>0.0005556601373982217</v>
      </c>
      <c r="G210" s="37">
        <f t="shared" si="17"/>
        <v>1.253495735458262E-05</v>
      </c>
      <c r="H210" s="32">
        <f t="shared" si="15"/>
        <v>30.211335835094175</v>
      </c>
      <c r="I210" s="32">
        <f t="shared" si="13"/>
        <v>0</v>
      </c>
      <c r="J210" s="37">
        <f t="shared" si="16"/>
        <v>0</v>
      </c>
      <c r="K210" s="32"/>
      <c r="L210" s="32"/>
      <c r="M210" s="32"/>
      <c r="N210" s="32"/>
      <c r="O210" s="32"/>
      <c r="P210" s="3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</row>
    <row r="211" spans="2:65" ht="18">
      <c r="B211" s="30">
        <v>209</v>
      </c>
      <c r="C211" s="75"/>
      <c r="D211" s="32"/>
      <c r="E211" s="32">
        <f t="shared" si="14"/>
        <v>30.24574819517476</v>
      </c>
      <c r="F211" s="32">
        <f t="shared" si="12"/>
        <v>0.0005747911995779692</v>
      </c>
      <c r="G211" s="37">
        <f t="shared" si="17"/>
        <v>1.296716615386664E-05</v>
      </c>
      <c r="H211" s="32">
        <f t="shared" si="15"/>
        <v>30.234277408481233</v>
      </c>
      <c r="I211" s="32">
        <f t="shared" si="13"/>
        <v>0</v>
      </c>
      <c r="J211" s="37">
        <f t="shared" si="16"/>
        <v>0</v>
      </c>
      <c r="K211" s="32"/>
      <c r="L211" s="32"/>
      <c r="M211" s="32"/>
      <c r="N211" s="32"/>
      <c r="O211" s="32"/>
      <c r="P211" s="3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</row>
    <row r="212" spans="2:65" ht="18">
      <c r="B212" s="30">
        <v>210</v>
      </c>
      <c r="C212" s="75"/>
      <c r="D212" s="32"/>
      <c r="E212" s="32">
        <f t="shared" si="14"/>
        <v>30.268689768561813</v>
      </c>
      <c r="F212" s="32">
        <f t="shared" si="12"/>
        <v>0.000594521478216257</v>
      </c>
      <c r="G212" s="37">
        <f t="shared" si="17"/>
        <v>1.3412936305014787E-05</v>
      </c>
      <c r="H212" s="32">
        <f t="shared" si="15"/>
        <v>30.257218981868284</v>
      </c>
      <c r="I212" s="32">
        <f t="shared" si="13"/>
        <v>0</v>
      </c>
      <c r="J212" s="37">
        <f t="shared" si="16"/>
        <v>0</v>
      </c>
      <c r="K212" s="32"/>
      <c r="L212" s="32"/>
      <c r="M212" s="32"/>
      <c r="N212" s="32"/>
      <c r="O212" s="32"/>
      <c r="P212" s="32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</row>
    <row r="213" spans="2:65" ht="18">
      <c r="B213" s="30">
        <v>211</v>
      </c>
      <c r="C213" s="75"/>
      <c r="D213" s="32"/>
      <c r="E213" s="32">
        <f t="shared" si="14"/>
        <v>30.291631341948868</v>
      </c>
      <c r="F213" s="32">
        <f t="shared" si="12"/>
        <v>0.0006148675284318036</v>
      </c>
      <c r="G213" s="37">
        <f t="shared" si="17"/>
        <v>1.3872643324756775E-05</v>
      </c>
      <c r="H213" s="32">
        <f t="shared" si="15"/>
        <v>30.280160555255343</v>
      </c>
      <c r="I213" s="32">
        <f t="shared" si="13"/>
        <v>0</v>
      </c>
      <c r="J213" s="37">
        <f t="shared" si="16"/>
        <v>0</v>
      </c>
      <c r="K213" s="32"/>
      <c r="L213" s="32"/>
      <c r="M213" s="32"/>
      <c r="N213" s="32"/>
      <c r="O213" s="32"/>
      <c r="P213" s="3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</row>
    <row r="214" spans="2:65" ht="18">
      <c r="B214" s="30">
        <v>212</v>
      </c>
      <c r="C214" s="75"/>
      <c r="D214" s="32"/>
      <c r="E214" s="32">
        <f t="shared" si="14"/>
        <v>30.314572915335923</v>
      </c>
      <c r="F214" s="32">
        <f t="shared" si="12"/>
        <v>0.0006358462848752185</v>
      </c>
      <c r="G214" s="37">
        <f t="shared" si="17"/>
        <v>1.4346671367092978E-05</v>
      </c>
      <c r="H214" s="32">
        <f t="shared" si="15"/>
        <v>30.303102128642394</v>
      </c>
      <c r="I214" s="32">
        <f t="shared" si="13"/>
        <v>0</v>
      </c>
      <c r="J214" s="37">
        <f t="shared" si="16"/>
        <v>0</v>
      </c>
      <c r="K214" s="32"/>
      <c r="L214" s="32"/>
      <c r="M214" s="32"/>
      <c r="N214" s="32"/>
      <c r="O214" s="32"/>
      <c r="P214" s="3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</row>
    <row r="215" spans="2:65" ht="18">
      <c r="B215" s="30">
        <v>213</v>
      </c>
      <c r="C215" s="75"/>
      <c r="D215" s="32"/>
      <c r="E215" s="32">
        <f t="shared" si="14"/>
        <v>30.337514488722977</v>
      </c>
      <c r="F215" s="32">
        <f t="shared" si="12"/>
        <v>0.0006574750678285189</v>
      </c>
      <c r="G215" s="37">
        <f t="shared" si="17"/>
        <v>1.4835413363048761E-05</v>
      </c>
      <c r="H215" s="32">
        <f t="shared" si="15"/>
        <v>30.32604370202945</v>
      </c>
      <c r="I215" s="32">
        <f t="shared" si="13"/>
        <v>0</v>
      </c>
      <c r="J215" s="37">
        <f t="shared" si="16"/>
        <v>0</v>
      </c>
      <c r="K215" s="32"/>
      <c r="L215" s="32"/>
      <c r="M215" s="32"/>
      <c r="N215" s="32"/>
      <c r="O215" s="32"/>
      <c r="P215" s="3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</row>
    <row r="216" spans="2:65" ht="18">
      <c r="B216" s="30">
        <v>214</v>
      </c>
      <c r="C216" s="75"/>
      <c r="D216" s="32"/>
      <c r="E216" s="32">
        <f t="shared" si="14"/>
        <v>30.360456062110032</v>
      </c>
      <c r="F216" s="32">
        <f t="shared" si="12"/>
        <v>0.0006797715893169868</v>
      </c>
      <c r="G216" s="37">
        <f t="shared" si="17"/>
        <v>1.5339271160748535E-05</v>
      </c>
      <c r="H216" s="32">
        <f t="shared" si="15"/>
        <v>30.348985275416503</v>
      </c>
      <c r="I216" s="32">
        <f t="shared" si="13"/>
        <v>0</v>
      </c>
      <c r="J216" s="37">
        <f t="shared" si="16"/>
        <v>0</v>
      </c>
      <c r="K216" s="32"/>
      <c r="L216" s="32"/>
      <c r="M216" s="32"/>
      <c r="N216" s="32"/>
      <c r="O216" s="32"/>
      <c r="P216" s="32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</row>
    <row r="217" spans="2:65" ht="18">
      <c r="B217" s="30">
        <v>215</v>
      </c>
      <c r="C217" s="75"/>
      <c r="D217" s="32"/>
      <c r="E217" s="32">
        <f t="shared" si="14"/>
        <v>30.383397635497086</v>
      </c>
      <c r="F217" s="32">
        <f t="shared" si="12"/>
        <v>0.0007027539592300664</v>
      </c>
      <c r="G217" s="37">
        <f t="shared" si="17"/>
        <v>1.585865566573507E-05</v>
      </c>
      <c r="H217" s="32">
        <f t="shared" si="15"/>
        <v>30.37192684880356</v>
      </c>
      <c r="I217" s="32">
        <f t="shared" si="13"/>
        <v>0</v>
      </c>
      <c r="J217" s="37">
        <f t="shared" si="16"/>
        <v>0</v>
      </c>
      <c r="K217" s="32"/>
      <c r="L217" s="32"/>
      <c r="M217" s="32"/>
      <c r="N217" s="32"/>
      <c r="O217" s="32"/>
      <c r="P217" s="3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</row>
    <row r="218" spans="2:65" ht="18">
      <c r="B218" s="30">
        <v>216</v>
      </c>
      <c r="C218" s="75"/>
      <c r="D218" s="32"/>
      <c r="E218" s="32">
        <f t="shared" si="14"/>
        <v>30.40633920888414</v>
      </c>
      <c r="F218" s="32">
        <f t="shared" si="12"/>
        <v>0.0007264406914478643</v>
      </c>
      <c r="G218" s="37">
        <f t="shared" si="17"/>
        <v>1.639398698145681E-05</v>
      </c>
      <c r="H218" s="32">
        <f t="shared" si="15"/>
        <v>30.394868422190612</v>
      </c>
      <c r="I218" s="32">
        <f t="shared" si="13"/>
        <v>0</v>
      </c>
      <c r="J218" s="37">
        <f t="shared" si="16"/>
        <v>0</v>
      </c>
      <c r="K218" s="32"/>
      <c r="L218" s="32"/>
      <c r="M218" s="32"/>
      <c r="N218" s="32"/>
      <c r="O218" s="32"/>
      <c r="P218" s="3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</row>
    <row r="219" spans="2:65" ht="18">
      <c r="B219" s="30">
        <v>217</v>
      </c>
      <c r="C219" s="75"/>
      <c r="D219" s="32"/>
      <c r="E219" s="32">
        <f t="shared" si="14"/>
        <v>30.429280782271196</v>
      </c>
      <c r="F219" s="32">
        <f t="shared" si="12"/>
        <v>0.0007508507099697172</v>
      </c>
      <c r="G219" s="37">
        <f t="shared" si="17"/>
        <v>1.6945694549843092E-05</v>
      </c>
      <c r="H219" s="32">
        <f t="shared" si="15"/>
        <v>30.41780999557767</v>
      </c>
      <c r="I219" s="32">
        <f t="shared" si="13"/>
        <v>0</v>
      </c>
      <c r="J219" s="37">
        <f t="shared" si="16"/>
        <v>0</v>
      </c>
      <c r="K219" s="32"/>
      <c r="L219" s="32"/>
      <c r="M219" s="32"/>
      <c r="N219" s="32"/>
      <c r="O219" s="32"/>
      <c r="P219" s="3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</row>
    <row r="220" spans="2:65" ht="18">
      <c r="B220" s="30">
        <v>218</v>
      </c>
      <c r="C220" s="75"/>
      <c r="D220" s="32"/>
      <c r="E220" s="32">
        <f t="shared" si="14"/>
        <v>30.45222235565825</v>
      </c>
      <c r="F220" s="32">
        <f t="shared" si="12"/>
        <v>0.000776003355041145</v>
      </c>
      <c r="G220" s="37">
        <f t="shared" si="17"/>
        <v>1.7514217291884666E-05</v>
      </c>
      <c r="H220" s="32">
        <f t="shared" si="15"/>
        <v>30.44075156896472</v>
      </c>
      <c r="I220" s="32">
        <f t="shared" si="13"/>
        <v>0</v>
      </c>
      <c r="J220" s="37">
        <f t="shared" si="16"/>
        <v>0</v>
      </c>
      <c r="K220" s="32"/>
      <c r="L220" s="32"/>
      <c r="M220" s="32"/>
      <c r="N220" s="32"/>
      <c r="O220" s="32"/>
      <c r="P220" s="3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</row>
    <row r="221" spans="2:65" ht="18">
      <c r="B221" s="30">
        <v>219</v>
      </c>
      <c r="C221" s="75"/>
      <c r="D221" s="32"/>
      <c r="E221" s="32">
        <f t="shared" si="14"/>
        <v>30.475163929045305</v>
      </c>
      <c r="F221" s="32">
        <f t="shared" si="12"/>
        <v>0.0008019183892754125</v>
      </c>
      <c r="G221" s="37">
        <f t="shared" si="17"/>
        <v>1.8100003748133757E-05</v>
      </c>
      <c r="H221" s="32">
        <f t="shared" si="15"/>
        <v>30.46369314235178</v>
      </c>
      <c r="I221" s="32">
        <f t="shared" si="13"/>
        <v>0</v>
      </c>
      <c r="J221" s="37">
        <f t="shared" si="16"/>
        <v>0</v>
      </c>
      <c r="K221" s="32"/>
      <c r="L221" s="32"/>
      <c r="M221" s="32"/>
      <c r="N221" s="32"/>
      <c r="O221" s="32"/>
      <c r="P221" s="3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</row>
    <row r="222" spans="2:65" ht="18">
      <c r="B222" s="30">
        <v>220</v>
      </c>
      <c r="C222" s="75"/>
      <c r="D222" s="32"/>
      <c r="E222" s="32">
        <f t="shared" si="14"/>
        <v>30.49810550243236</v>
      </c>
      <c r="F222" s="32">
        <f t="shared" si="12"/>
        <v>0.0008286160037657714</v>
      </c>
      <c r="G222" s="37">
        <f t="shared" si="17"/>
        <v>1.8703512219035426E-05</v>
      </c>
      <c r="H222" s="32">
        <f t="shared" si="15"/>
        <v>30.48663471573883</v>
      </c>
      <c r="I222" s="32">
        <f t="shared" si="13"/>
        <v>0</v>
      </c>
      <c r="J222" s="37">
        <f t="shared" si="16"/>
        <v>0</v>
      </c>
      <c r="K222" s="32"/>
      <c r="L222" s="32"/>
      <c r="M222" s="32"/>
      <c r="N222" s="32"/>
      <c r="O222" s="32"/>
      <c r="P222" s="32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</row>
    <row r="223" spans="2:65" ht="18">
      <c r="B223" s="30">
        <v>221</v>
      </c>
      <c r="C223" s="75"/>
      <c r="D223" s="32"/>
      <c r="E223" s="32">
        <f t="shared" si="14"/>
        <v>30.521047075819414</v>
      </c>
      <c r="F223" s="32">
        <f t="shared" si="12"/>
        <v>0.0008561168241843491</v>
      </c>
      <c r="G223" s="37">
        <f t="shared" si="17"/>
        <v>1.9325210904998864E-05</v>
      </c>
      <c r="H223" s="32">
        <f t="shared" si="15"/>
        <v>30.50957628912589</v>
      </c>
      <c r="I223" s="32">
        <f t="shared" si="13"/>
        <v>0</v>
      </c>
      <c r="J223" s="37">
        <f t="shared" si="16"/>
        <v>0</v>
      </c>
      <c r="K223" s="32"/>
      <c r="L223" s="32"/>
      <c r="M223" s="32"/>
      <c r="N223" s="32"/>
      <c r="O223" s="32"/>
      <c r="P223" s="3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</row>
    <row r="224" spans="2:65" ht="18">
      <c r="B224" s="30">
        <v>222</v>
      </c>
      <c r="C224" s="75"/>
      <c r="D224" s="32"/>
      <c r="E224" s="32">
        <f t="shared" si="14"/>
        <v>30.54398864920647</v>
      </c>
      <c r="F224" s="32">
        <f t="shared" si="12"/>
        <v>0.000884441916863521</v>
      </c>
      <c r="G224" s="37">
        <f t="shared" si="17"/>
        <v>1.996557804611454E-05</v>
      </c>
      <c r="H224" s="32">
        <f t="shared" si="15"/>
        <v>30.53251786251294</v>
      </c>
      <c r="I224" s="32">
        <f t="shared" si="13"/>
        <v>0</v>
      </c>
      <c r="J224" s="37">
        <f t="shared" si="16"/>
        <v>0</v>
      </c>
      <c r="K224" s="32"/>
      <c r="L224" s="32"/>
      <c r="M224" s="32"/>
      <c r="N224" s="32"/>
      <c r="O224" s="32"/>
      <c r="P224" s="32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</row>
    <row r="225" spans="2:65" ht="18">
      <c r="B225" s="30">
        <v>223</v>
      </c>
      <c r="C225" s="75"/>
      <c r="D225" s="32"/>
      <c r="E225" s="32">
        <f t="shared" si="14"/>
        <v>30.566930222593523</v>
      </c>
      <c r="F225" s="32">
        <f t="shared" si="12"/>
        <v>0.0009136127948554614</v>
      </c>
      <c r="G225" s="37">
        <f t="shared" si="17"/>
        <v>2.062510206142017E-05</v>
      </c>
      <c r="H225" s="32">
        <f t="shared" si="15"/>
        <v>30.555459435899998</v>
      </c>
      <c r="I225" s="32">
        <f t="shared" si="13"/>
        <v>0</v>
      </c>
      <c r="J225" s="37">
        <f t="shared" si="16"/>
        <v>0</v>
      </c>
      <c r="K225" s="32"/>
      <c r="L225" s="32"/>
      <c r="M225" s="32"/>
      <c r="N225" s="32"/>
      <c r="O225" s="32"/>
      <c r="P225" s="3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</row>
    <row r="226" spans="2:65" ht="18">
      <c r="B226" s="30">
        <v>224</v>
      </c>
      <c r="C226" s="75"/>
      <c r="D226" s="32"/>
      <c r="E226" s="32">
        <f t="shared" si="14"/>
        <v>30.589871795980578</v>
      </c>
      <c r="F226" s="32">
        <f t="shared" si="12"/>
        <v>0.0009436514239654787</v>
      </c>
      <c r="G226" s="37">
        <f t="shared" si="17"/>
        <v>2.1304281687615617E-05</v>
      </c>
      <c r="H226" s="32">
        <f t="shared" si="15"/>
        <v>30.57840100928705</v>
      </c>
      <c r="I226" s="32">
        <f t="shared" si="13"/>
        <v>0</v>
      </c>
      <c r="J226" s="37">
        <f t="shared" si="16"/>
        <v>0</v>
      </c>
      <c r="K226" s="32"/>
      <c r="L226" s="32"/>
      <c r="M226" s="32"/>
      <c r="N226" s="32"/>
      <c r="O226" s="32"/>
      <c r="P226" s="3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</row>
    <row r="227" spans="2:65" ht="18">
      <c r="B227" s="30">
        <v>225</v>
      </c>
      <c r="C227" s="75"/>
      <c r="D227" s="32"/>
      <c r="E227" s="32">
        <f t="shared" si="14"/>
        <v>30.612813369367633</v>
      </c>
      <c r="F227" s="32">
        <f t="shared" si="12"/>
        <v>0.0009745802287545507</v>
      </c>
      <c r="G227" s="37">
        <f t="shared" si="17"/>
        <v>2.2003626117123798E-05</v>
      </c>
      <c r="H227" s="32">
        <f t="shared" si="15"/>
        <v>30.601342582674107</v>
      </c>
      <c r="I227" s="32">
        <f t="shared" si="13"/>
        <v>0</v>
      </c>
      <c r="J227" s="37">
        <f t="shared" si="16"/>
        <v>0</v>
      </c>
      <c r="K227" s="32"/>
      <c r="L227" s="32"/>
      <c r="M227" s="32"/>
      <c r="N227" s="32"/>
      <c r="O227" s="32"/>
      <c r="P227" s="3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</row>
    <row r="228" spans="2:65" ht="18">
      <c r="B228" s="30">
        <v>226</v>
      </c>
      <c r="C228" s="75"/>
      <c r="D228" s="32"/>
      <c r="E228" s="32">
        <f t="shared" si="14"/>
        <v>30.635754942754687</v>
      </c>
      <c r="F228" s="32">
        <f t="shared" si="12"/>
        <v>0.0010064220985064336</v>
      </c>
      <c r="G228" s="37">
        <f t="shared" si="17"/>
        <v>2.2723655135391916E-05</v>
      </c>
      <c r="H228" s="32">
        <f t="shared" si="15"/>
        <v>30.624284156061158</v>
      </c>
      <c r="I228" s="32">
        <f t="shared" si="13"/>
        <v>0</v>
      </c>
      <c r="J228" s="37">
        <f t="shared" si="16"/>
        <v>0</v>
      </c>
      <c r="K228" s="32"/>
      <c r="L228" s="32"/>
      <c r="M228" s="32"/>
      <c r="N228" s="32"/>
      <c r="O228" s="32"/>
      <c r="P228" s="32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</row>
    <row r="229" spans="2:65" ht="18">
      <c r="B229" s="30">
        <v>227</v>
      </c>
      <c r="C229" s="75"/>
      <c r="D229" s="32"/>
      <c r="E229" s="32">
        <f t="shared" si="14"/>
        <v>30.65869651614174</v>
      </c>
      <c r="F229" s="32">
        <f t="shared" si="12"/>
        <v>0.0010392003931544826</v>
      </c>
      <c r="G229" s="37">
        <f t="shared" si="17"/>
        <v>2.3464899257324205E-05</v>
      </c>
      <c r="H229" s="32">
        <f t="shared" si="15"/>
        <v>30.647225729448216</v>
      </c>
      <c r="I229" s="32">
        <f t="shared" si="13"/>
        <v>0</v>
      </c>
      <c r="J229" s="37">
        <f t="shared" si="16"/>
        <v>0</v>
      </c>
      <c r="K229" s="32"/>
      <c r="L229" s="32"/>
      <c r="M229" s="32"/>
      <c r="N229" s="32"/>
      <c r="O229" s="32"/>
      <c r="P229" s="32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</row>
    <row r="230" spans="2:65" ht="18">
      <c r="B230" s="30">
        <v>228</v>
      </c>
      <c r="C230" s="75"/>
      <c r="D230" s="32"/>
      <c r="E230" s="32">
        <f t="shared" si="14"/>
        <v>30.681638089528796</v>
      </c>
      <c r="F230" s="32">
        <f t="shared" si="12"/>
        <v>0.0010729389491633099</v>
      </c>
      <c r="G230" s="37">
        <f t="shared" si="17"/>
        <v>2.422789986273444E-05</v>
      </c>
      <c r="H230" s="32">
        <f t="shared" si="15"/>
        <v>30.670167302835267</v>
      </c>
      <c r="I230" s="32">
        <f t="shared" si="13"/>
        <v>0</v>
      </c>
      <c r="J230" s="37">
        <f t="shared" si="16"/>
        <v>0</v>
      </c>
      <c r="K230" s="32"/>
      <c r="L230" s="32"/>
      <c r="M230" s="32"/>
      <c r="N230" s="32"/>
      <c r="O230" s="32"/>
      <c r="P230" s="3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</row>
    <row r="231" spans="2:65" ht="18">
      <c r="B231" s="30">
        <v>229</v>
      </c>
      <c r="C231" s="75"/>
      <c r="D231" s="32"/>
      <c r="E231" s="32">
        <f t="shared" si="14"/>
        <v>30.70457966291585</v>
      </c>
      <c r="F231" s="32">
        <f t="shared" si="12"/>
        <v>0.0011076620853601687</v>
      </c>
      <c r="G231" s="37">
        <f t="shared" si="17"/>
        <v>2.5013209330703788E-05</v>
      </c>
      <c r="H231" s="32">
        <f t="shared" si="15"/>
        <v>30.693108876222325</v>
      </c>
      <c r="I231" s="32">
        <f t="shared" si="13"/>
        <v>0</v>
      </c>
      <c r="J231" s="37">
        <f t="shared" si="16"/>
        <v>0</v>
      </c>
      <c r="K231" s="32"/>
      <c r="L231" s="32"/>
      <c r="M231" s="32"/>
      <c r="N231" s="32"/>
      <c r="O231" s="32"/>
      <c r="P231" s="32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</row>
    <row r="232" spans="2:65" ht="18">
      <c r="B232" s="30">
        <v>230</v>
      </c>
      <c r="C232" s="75"/>
      <c r="D232" s="32"/>
      <c r="E232" s="32">
        <f t="shared" si="14"/>
        <v>30.727521236302906</v>
      </c>
      <c r="F232" s="32">
        <f t="shared" si="12"/>
        <v>0.0011433946087109083</v>
      </c>
      <c r="G232" s="37">
        <f t="shared" si="17"/>
        <v>2.582139117272607E-05</v>
      </c>
      <c r="H232" s="32">
        <f t="shared" si="15"/>
        <v>30.716050449609376</v>
      </c>
      <c r="I232" s="32">
        <f t="shared" si="13"/>
        <v>0</v>
      </c>
      <c r="J232" s="37">
        <f t="shared" si="16"/>
        <v>0</v>
      </c>
      <c r="K232" s="32"/>
      <c r="L232" s="32"/>
      <c r="M232" s="32"/>
      <c r="N232" s="32"/>
      <c r="O232" s="32"/>
      <c r="P232" s="3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</row>
    <row r="233" spans="2:65" ht="18">
      <c r="B233" s="30">
        <v>231</v>
      </c>
      <c r="C233" s="75"/>
      <c r="D233" s="32"/>
      <c r="E233" s="32">
        <f t="shared" si="14"/>
        <v>30.75046280968996</v>
      </c>
      <c r="F233" s="32">
        <f t="shared" si="12"/>
        <v>0.0011801618200351512</v>
      </c>
      <c r="G233" s="37">
        <f t="shared" si="17"/>
        <v>2.665302016452012E-05</v>
      </c>
      <c r="H233" s="32">
        <f t="shared" si="15"/>
        <v>30.738992022996435</v>
      </c>
      <c r="I233" s="32">
        <f t="shared" si="13"/>
        <v>0</v>
      </c>
      <c r="J233" s="37">
        <f t="shared" si="16"/>
        <v>0</v>
      </c>
      <c r="K233" s="32"/>
      <c r="L233" s="32"/>
      <c r="M233" s="32"/>
      <c r="N233" s="32"/>
      <c r="O233" s="32"/>
      <c r="P233" s="3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</row>
    <row r="234" spans="2:65" ht="18">
      <c r="B234" s="30">
        <v>232</v>
      </c>
      <c r="C234" s="75"/>
      <c r="D234" s="32"/>
      <c r="E234" s="32">
        <f t="shared" si="14"/>
        <v>30.773404383077015</v>
      </c>
      <c r="F234" s="32">
        <f t="shared" si="12"/>
        <v>0.0012179895196552575</v>
      </c>
      <c r="G234" s="37">
        <f t="shared" si="17"/>
        <v>2.7508682476385415E-05</v>
      </c>
      <c r="H234" s="32">
        <f t="shared" si="15"/>
        <v>30.761933596383486</v>
      </c>
      <c r="I234" s="32">
        <f t="shared" si="13"/>
        <v>0</v>
      </c>
      <c r="J234" s="37">
        <f t="shared" si="16"/>
        <v>0</v>
      </c>
      <c r="K234" s="32"/>
      <c r="L234" s="32"/>
      <c r="M234" s="32"/>
      <c r="N234" s="32"/>
      <c r="O234" s="32"/>
      <c r="P234" s="3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</row>
    <row r="235" spans="2:65" ht="18">
      <c r="B235" s="30">
        <v>233</v>
      </c>
      <c r="C235" s="75"/>
      <c r="D235" s="32"/>
      <c r="E235" s="32">
        <f t="shared" si="14"/>
        <v>30.79634595646407</v>
      </c>
      <c r="F235" s="32">
        <f t="shared" si="12"/>
        <v>0.0012569040129734993</v>
      </c>
      <c r="G235" s="37">
        <f t="shared" si="17"/>
        <v>2.838897580197472E-05</v>
      </c>
      <c r="H235" s="32">
        <f t="shared" si="15"/>
        <v>30.784875169770544</v>
      </c>
      <c r="I235" s="32">
        <f t="shared" si="13"/>
        <v>0</v>
      </c>
      <c r="J235" s="37">
        <f t="shared" si="16"/>
        <v>0</v>
      </c>
      <c r="K235" s="32"/>
      <c r="L235" s="32"/>
      <c r="M235" s="32"/>
      <c r="N235" s="32"/>
      <c r="O235" s="32"/>
      <c r="P235" s="32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</row>
    <row r="236" spans="2:65" ht="18">
      <c r="B236" s="30">
        <v>234</v>
      </c>
      <c r="C236" s="75"/>
      <c r="D236" s="32"/>
      <c r="E236" s="32">
        <f t="shared" si="14"/>
        <v>30.819287529851124</v>
      </c>
      <c r="F236" s="32">
        <f t="shared" si="12"/>
        <v>0.0012969321159717257</v>
      </c>
      <c r="G236" s="37">
        <f t="shared" si="17"/>
        <v>2.929450948535416E-05</v>
      </c>
      <c r="H236" s="32">
        <f t="shared" si="15"/>
        <v>30.807816743157595</v>
      </c>
      <c r="I236" s="32">
        <f t="shared" si="13"/>
        <v>0</v>
      </c>
      <c r="J236" s="37">
        <f t="shared" si="16"/>
        <v>0</v>
      </c>
      <c r="K236" s="32"/>
      <c r="L236" s="32"/>
      <c r="M236" s="32"/>
      <c r="N236" s="32"/>
      <c r="O236" s="32"/>
      <c r="P236" s="32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</row>
    <row r="237" spans="2:65" ht="18">
      <c r="B237" s="30">
        <v>235</v>
      </c>
      <c r="C237" s="75"/>
      <c r="D237" s="32"/>
      <c r="E237" s="32">
        <f t="shared" si="14"/>
        <v>30.84222910323818</v>
      </c>
      <c r="F237" s="32">
        <f t="shared" si="12"/>
        <v>0.0013381011606276897</v>
      </c>
      <c r="G237" s="37">
        <f t="shared" si="17"/>
        <v>3.022590464621822E-05</v>
      </c>
      <c r="H237" s="32">
        <f t="shared" si="15"/>
        <v>30.830758316544653</v>
      </c>
      <c r="I237" s="32">
        <f t="shared" si="13"/>
        <v>0</v>
      </c>
      <c r="J237" s="37">
        <f t="shared" si="16"/>
        <v>0</v>
      </c>
      <c r="K237" s="32"/>
      <c r="L237" s="32"/>
      <c r="M237" s="32"/>
      <c r="N237" s="32"/>
      <c r="O237" s="32"/>
      <c r="P237" s="32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</row>
    <row r="238" spans="2:65" ht="18">
      <c r="B238" s="30">
        <v>236</v>
      </c>
      <c r="C238" s="75"/>
      <c r="D238" s="32"/>
      <c r="E238" s="32">
        <f t="shared" si="14"/>
        <v>30.865170676625233</v>
      </c>
      <c r="F238" s="32">
        <f t="shared" si="12"/>
        <v>0.001380439000242065</v>
      </c>
      <c r="G238" s="37">
        <f t="shared" si="17"/>
        <v>3.1183794303124355E-05</v>
      </c>
      <c r="H238" s="32">
        <f t="shared" si="15"/>
        <v>30.853699889931704</v>
      </c>
      <c r="I238" s="32">
        <f t="shared" si="13"/>
        <v>0</v>
      </c>
      <c r="J238" s="37">
        <f t="shared" si="16"/>
        <v>0</v>
      </c>
      <c r="K238" s="32"/>
      <c r="L238" s="32"/>
      <c r="M238" s="32"/>
      <c r="N238" s="32"/>
      <c r="O238" s="32"/>
      <c r="P238" s="32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</row>
    <row r="239" spans="2:65" ht="18">
      <c r="B239" s="30">
        <v>237</v>
      </c>
      <c r="C239" s="75"/>
      <c r="D239" s="32"/>
      <c r="E239" s="32">
        <f t="shared" si="14"/>
        <v>30.888112250012288</v>
      </c>
      <c r="F239" s="32">
        <f t="shared" si="12"/>
        <v>0.0014239740146700893</v>
      </c>
      <c r="G239" s="37">
        <f t="shared" si="17"/>
        <v>3.216882349460912E-05</v>
      </c>
      <c r="H239" s="32">
        <f t="shared" si="15"/>
        <v>30.876641463318762</v>
      </c>
      <c r="I239" s="32">
        <f t="shared" si="13"/>
        <v>0</v>
      </c>
      <c r="J239" s="37">
        <f t="shared" si="16"/>
        <v>0</v>
      </c>
      <c r="K239" s="32"/>
      <c r="L239" s="32"/>
      <c r="M239" s="32"/>
      <c r="N239" s="32"/>
      <c r="O239" s="32"/>
      <c r="P239" s="32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</row>
    <row r="240" spans="2:65" ht="18">
      <c r="B240" s="30">
        <v>238</v>
      </c>
      <c r="C240" s="75"/>
      <c r="D240" s="32"/>
      <c r="E240" s="32">
        <f t="shared" si="14"/>
        <v>30.911053823399342</v>
      </c>
      <c r="F240" s="32">
        <f t="shared" si="12"/>
        <v>0.001468735115451568</v>
      </c>
      <c r="G240" s="37">
        <f t="shared" si="17"/>
        <v>3.3181649398044446E-05</v>
      </c>
      <c r="H240" s="32">
        <f t="shared" si="15"/>
        <v>30.899583036705813</v>
      </c>
      <c r="I240" s="32">
        <f t="shared" si="13"/>
        <v>0</v>
      </c>
      <c r="J240" s="37">
        <f t="shared" si="16"/>
        <v>0</v>
      </c>
      <c r="K240" s="32"/>
      <c r="L240" s="32"/>
      <c r="M240" s="32"/>
      <c r="N240" s="32"/>
      <c r="O240" s="32"/>
      <c r="P240" s="32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</row>
    <row r="241" spans="2:65" ht="18">
      <c r="B241" s="30">
        <v>239</v>
      </c>
      <c r="C241" s="75"/>
      <c r="D241" s="32"/>
      <c r="E241" s="32">
        <f t="shared" si="14"/>
        <v>30.933995396786397</v>
      </c>
      <c r="F241" s="32">
        <f aca="true" t="shared" si="18" ref="F241:F304">(1/(SQRT(2*3.14159*$G$7^2)))*EXP((-1*(E241-$G$3)^2)/(2*$G$7^2))</f>
        <v>0.0015147517508329554</v>
      </c>
      <c r="G241" s="37">
        <f t="shared" si="17"/>
        <v>3.422294144608998E-05</v>
      </c>
      <c r="H241" s="32">
        <f t="shared" si="15"/>
        <v>30.92252461009287</v>
      </c>
      <c r="I241" s="32">
        <f aca="true" t="shared" si="19" ref="I241:I304">IF($L$59&gt;=$E241,0,(1/(SQRT(2*3.14159*$G$7^2)))*EXP((-1*($E241-$G$3)^2)/(2*$G$7^2)))</f>
        <v>0</v>
      </c>
      <c r="J241" s="37">
        <f t="shared" si="16"/>
        <v>0</v>
      </c>
      <c r="K241" s="32"/>
      <c r="L241" s="32"/>
      <c r="M241" s="32"/>
      <c r="N241" s="32"/>
      <c r="O241" s="32"/>
      <c r="P241" s="32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</row>
    <row r="242" spans="2:65" ht="18">
      <c r="B242" s="30">
        <v>240</v>
      </c>
      <c r="C242" s="75"/>
      <c r="D242" s="32"/>
      <c r="E242" s="32">
        <f aca="true" t="shared" si="20" ref="E242:E305">E241+(10*$G$7)/1000</f>
        <v>30.95693697017345</v>
      </c>
      <c r="F242" s="32">
        <f t="shared" si="18"/>
        <v>0.001562053910675001</v>
      </c>
      <c r="G242" s="37">
        <f t="shared" si="17"/>
        <v>3.529338144059493E-05</v>
      </c>
      <c r="H242" s="32">
        <f aca="true" t="shared" si="21" ref="H242:H305">E241+(E242-E241)/2</f>
        <v>30.945466183479923</v>
      </c>
      <c r="I242" s="32">
        <f t="shared" si="19"/>
        <v>0</v>
      </c>
      <c r="J242" s="37">
        <f aca="true" t="shared" si="22" ref="J242:J305">($E242-$E241)*ABS(I241+((I242-I241)/2))</f>
        <v>0</v>
      </c>
      <c r="K242" s="32"/>
      <c r="L242" s="32"/>
      <c r="M242" s="32"/>
      <c r="N242" s="32"/>
      <c r="O242" s="32"/>
      <c r="P242" s="32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</row>
    <row r="243" spans="2:65" ht="18">
      <c r="B243" s="30">
        <v>241</v>
      </c>
      <c r="C243" s="75"/>
      <c r="D243" s="32"/>
      <c r="E243" s="32">
        <f t="shared" si="20"/>
        <v>30.979878543560506</v>
      </c>
      <c r="F243" s="32">
        <f t="shared" si="18"/>
        <v>0.0016106721312394022</v>
      </c>
      <c r="G243" s="37">
        <f aca="true" t="shared" si="23" ref="G243:G306">(E243-E242)*ABS(F242+((F243-F242)/2))</f>
        <v>3.639366366379928E-05</v>
      </c>
      <c r="H243" s="32">
        <f t="shared" si="21"/>
        <v>30.96840775686698</v>
      </c>
      <c r="I243" s="32">
        <f t="shared" si="19"/>
        <v>0</v>
      </c>
      <c r="J243" s="37">
        <f t="shared" si="22"/>
        <v>0</v>
      </c>
      <c r="K243" s="32"/>
      <c r="L243" s="32"/>
      <c r="M243" s="32"/>
      <c r="N243" s="32"/>
      <c r="O243" s="32"/>
      <c r="P243" s="32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</row>
    <row r="244" spans="2:65" ht="18">
      <c r="B244" s="30">
        <v>242</v>
      </c>
      <c r="C244" s="75"/>
      <c r="D244" s="32"/>
      <c r="E244" s="32">
        <f t="shared" si="20"/>
        <v>31.00282011694756</v>
      </c>
      <c r="F244" s="32">
        <f t="shared" si="18"/>
        <v>0.0016606374998477506</v>
      </c>
      <c r="G244" s="37">
        <f t="shared" si="23"/>
        <v>3.752449498668222E-05</v>
      </c>
      <c r="H244" s="32">
        <f t="shared" si="21"/>
        <v>30.99134933025403</v>
      </c>
      <c r="I244" s="32">
        <f t="shared" si="19"/>
        <v>0</v>
      </c>
      <c r="J244" s="37">
        <f t="shared" si="22"/>
        <v>0</v>
      </c>
      <c r="K244" s="32"/>
      <c r="L244" s="32"/>
      <c r="M244" s="32"/>
      <c r="N244" s="32"/>
      <c r="O244" s="32"/>
      <c r="P244" s="32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</row>
    <row r="245" spans="2:65" ht="18">
      <c r="B245" s="30">
        <v>243</v>
      </c>
      <c r="C245" s="75"/>
      <c r="D245" s="32"/>
      <c r="E245" s="32">
        <f t="shared" si="20"/>
        <v>31.025761690334615</v>
      </c>
      <c r="F245" s="32">
        <f t="shared" si="18"/>
        <v>0.0017119816594059348</v>
      </c>
      <c r="G245" s="37">
        <f t="shared" si="23"/>
        <v>3.8686594974302406E-05</v>
      </c>
      <c r="H245" s="32">
        <f t="shared" si="21"/>
        <v>31.01429090364109</v>
      </c>
      <c r="I245" s="32">
        <f t="shared" si="19"/>
        <v>0</v>
      </c>
      <c r="J245" s="37">
        <f t="shared" si="22"/>
        <v>0</v>
      </c>
      <c r="K245" s="32"/>
      <c r="L245" s="32"/>
      <c r="M245" s="32"/>
      <c r="N245" s="32"/>
      <c r="O245" s="32"/>
      <c r="P245" s="32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</row>
    <row r="246" spans="2:65" ht="18">
      <c r="B246" s="30">
        <v>244</v>
      </c>
      <c r="C246" s="75"/>
      <c r="D246" s="32"/>
      <c r="E246" s="32">
        <f t="shared" si="20"/>
        <v>31.04870326372167</v>
      </c>
      <c r="F246" s="32">
        <f t="shared" si="18"/>
        <v>0.0017647368127870636</v>
      </c>
      <c r="G246" s="37">
        <f t="shared" si="23"/>
        <v>3.988069598797202E-05</v>
      </c>
      <c r="H246" s="32">
        <f t="shared" si="21"/>
        <v>31.03723247702814</v>
      </c>
      <c r="I246" s="32">
        <f t="shared" si="19"/>
        <v>0</v>
      </c>
      <c r="J246" s="37">
        <f t="shared" si="22"/>
        <v>0</v>
      </c>
      <c r="K246" s="32"/>
      <c r="L246" s="32"/>
      <c r="M246" s="32"/>
      <c r="N246" s="32"/>
      <c r="O246" s="32"/>
      <c r="P246" s="32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</row>
    <row r="247" spans="2:65" ht="18">
      <c r="B247" s="30">
        <v>245</v>
      </c>
      <c r="C247" s="75"/>
      <c r="D247" s="32"/>
      <c r="E247" s="32">
        <f t="shared" si="20"/>
        <v>31.071644837108725</v>
      </c>
      <c r="F247" s="32">
        <f t="shared" si="18"/>
        <v>0.001818935727065869</v>
      </c>
      <c r="G247" s="37">
        <f t="shared" si="23"/>
        <v>4.110754328410421E-05</v>
      </c>
      <c r="H247" s="32">
        <f t="shared" si="21"/>
        <v>31.0601740504152</v>
      </c>
      <c r="I247" s="32">
        <f t="shared" si="19"/>
        <v>0</v>
      </c>
      <c r="J247" s="37">
        <f t="shared" si="22"/>
        <v>0</v>
      </c>
      <c r="K247" s="32"/>
      <c r="L247" s="32"/>
      <c r="M247" s="32"/>
      <c r="N247" s="32"/>
      <c r="O247" s="32"/>
      <c r="P247" s="32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</row>
    <row r="248" spans="2:65" ht="18">
      <c r="B248" s="30">
        <v>246</v>
      </c>
      <c r="C248" s="75"/>
      <c r="D248" s="32"/>
      <c r="E248" s="32">
        <f t="shared" si="20"/>
        <v>31.09458641049578</v>
      </c>
      <c r="F248" s="32">
        <f t="shared" si="18"/>
        <v>0.0018746117375973734</v>
      </c>
      <c r="G248" s="37">
        <f t="shared" si="23"/>
        <v>4.236789510957062E-05</v>
      </c>
      <c r="H248" s="32">
        <f t="shared" si="21"/>
        <v>31.08311562380225</v>
      </c>
      <c r="I248" s="32">
        <f t="shared" si="19"/>
        <v>0</v>
      </c>
      <c r="J248" s="37">
        <f t="shared" si="22"/>
        <v>0</v>
      </c>
      <c r="K248" s="32"/>
      <c r="L248" s="32"/>
      <c r="M248" s="32"/>
      <c r="N248" s="32"/>
      <c r="O248" s="32"/>
      <c r="P248" s="32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</row>
    <row r="249" spans="2:65" ht="18">
      <c r="B249" s="30">
        <v>247</v>
      </c>
      <c r="C249" s="75"/>
      <c r="D249" s="32"/>
      <c r="E249" s="32">
        <f t="shared" si="20"/>
        <v>31.117527983882834</v>
      </c>
      <c r="F249" s="32">
        <f t="shared" si="18"/>
        <v>0.0019317987519325806</v>
      </c>
      <c r="G249" s="37">
        <f t="shared" si="23"/>
        <v>4.366252279340294E-05</v>
      </c>
      <c r="H249" s="32">
        <f t="shared" si="21"/>
        <v>31.10605719718931</v>
      </c>
      <c r="I249" s="32">
        <f t="shared" si="19"/>
        <v>0</v>
      </c>
      <c r="J249" s="37">
        <f t="shared" si="22"/>
        <v>0</v>
      </c>
      <c r="K249" s="32"/>
      <c r="L249" s="32"/>
      <c r="M249" s="32"/>
      <c r="N249" s="32"/>
      <c r="O249" s="32"/>
      <c r="P249" s="32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</row>
    <row r="250" spans="2:65" ht="18">
      <c r="B250" s="30">
        <v>248</v>
      </c>
      <c r="C250" s="75"/>
      <c r="D250" s="32"/>
      <c r="E250" s="32">
        <f t="shared" si="20"/>
        <v>31.14046955726989</v>
      </c>
      <c r="F250" s="32">
        <f t="shared" si="18"/>
        <v>0.001990531253563786</v>
      </c>
      <c r="G250" s="37">
        <f t="shared" si="23"/>
        <v>4.4992210834670596E-05</v>
      </c>
      <c r="H250" s="32">
        <f t="shared" si="21"/>
        <v>31.12899877057636</v>
      </c>
      <c r="I250" s="32">
        <f t="shared" si="19"/>
        <v>0</v>
      </c>
      <c r="J250" s="37">
        <f t="shared" si="22"/>
        <v>0</v>
      </c>
      <c r="K250" s="32"/>
      <c r="L250" s="32"/>
      <c r="M250" s="32"/>
      <c r="N250" s="32"/>
      <c r="O250" s="32"/>
      <c r="P250" s="32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</row>
    <row r="251" spans="2:65" ht="18">
      <c r="B251" s="30">
        <v>249</v>
      </c>
      <c r="C251" s="75"/>
      <c r="D251" s="32"/>
      <c r="E251" s="32">
        <f t="shared" si="20"/>
        <v>31.163411130656943</v>
      </c>
      <c r="F251" s="32">
        <f t="shared" si="18"/>
        <v>0.002050844305492005</v>
      </c>
      <c r="G251" s="37">
        <f t="shared" si="23"/>
        <v>4.635775698636363E-05</v>
      </c>
      <c r="H251" s="32">
        <f t="shared" si="21"/>
        <v>31.151940343963417</v>
      </c>
      <c r="I251" s="32">
        <f t="shared" si="19"/>
        <v>0</v>
      </c>
      <c r="J251" s="37">
        <f t="shared" si="22"/>
        <v>0</v>
      </c>
      <c r="K251" s="32"/>
      <c r="L251" s="32"/>
      <c r="M251" s="32"/>
      <c r="N251" s="32"/>
      <c r="O251" s="32"/>
      <c r="P251" s="32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</row>
    <row r="252" spans="2:65" ht="18">
      <c r="B252" s="30">
        <v>250</v>
      </c>
      <c r="C252" s="75"/>
      <c r="D252" s="32"/>
      <c r="E252" s="32">
        <f t="shared" si="20"/>
        <v>31.186352704043998</v>
      </c>
      <c r="F252" s="32">
        <f t="shared" si="18"/>
        <v>0.0021127735536089075</v>
      </c>
      <c r="G252" s="37">
        <f t="shared" si="23"/>
        <v>4.7759972335107376E-05</v>
      </c>
      <c r="H252" s="32">
        <f t="shared" si="21"/>
        <v>31.17488191735047</v>
      </c>
      <c r="I252" s="32">
        <f t="shared" si="19"/>
        <v>0</v>
      </c>
      <c r="J252" s="37">
        <f t="shared" si="22"/>
        <v>0</v>
      </c>
      <c r="K252" s="32"/>
      <c r="L252" s="32"/>
      <c r="M252" s="32"/>
      <c r="N252" s="32"/>
      <c r="O252" s="32"/>
      <c r="P252" s="32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</row>
    <row r="253" spans="2:65" ht="18">
      <c r="B253" s="30">
        <v>251</v>
      </c>
      <c r="C253" s="75"/>
      <c r="D253" s="32"/>
      <c r="E253" s="32">
        <f t="shared" si="20"/>
        <v>31.209294277431052</v>
      </c>
      <c r="F253" s="32">
        <f t="shared" si="18"/>
        <v>0.00217635522988561</v>
      </c>
      <c r="G253" s="37">
        <f t="shared" si="23"/>
        <v>4.919968137653385E-05</v>
      </c>
      <c r="H253" s="32">
        <f t="shared" si="21"/>
        <v>31.197823490737527</v>
      </c>
      <c r="I253" s="32">
        <f t="shared" si="19"/>
        <v>0</v>
      </c>
      <c r="J253" s="37">
        <f t="shared" si="22"/>
        <v>0</v>
      </c>
      <c r="K253" s="32"/>
      <c r="L253" s="32"/>
      <c r="M253" s="32"/>
      <c r="N253" s="32"/>
      <c r="O253" s="32"/>
      <c r="P253" s="32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</row>
    <row r="254" spans="2:65" ht="18">
      <c r="B254" s="30">
        <v>252</v>
      </c>
      <c r="C254" s="75"/>
      <c r="D254" s="32"/>
      <c r="E254" s="32">
        <f t="shared" si="20"/>
        <v>31.232235850818107</v>
      </c>
      <c r="F254" s="32">
        <f t="shared" si="18"/>
        <v>0.0022416261553604654</v>
      </c>
      <c r="G254" s="37">
        <f t="shared" si="23"/>
        <v>5.067772208613201E-05</v>
      </c>
      <c r="H254" s="32">
        <f t="shared" si="21"/>
        <v>31.220765064124578</v>
      </c>
      <c r="I254" s="32">
        <f t="shared" si="19"/>
        <v>0</v>
      </c>
      <c r="J254" s="37">
        <f t="shared" si="22"/>
        <v>0</v>
      </c>
      <c r="K254" s="32"/>
      <c r="L254" s="32"/>
      <c r="M254" s="32"/>
      <c r="N254" s="32"/>
      <c r="O254" s="32"/>
      <c r="P254" s="32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</row>
    <row r="255" spans="2:65" ht="18">
      <c r="B255" s="30">
        <v>253</v>
      </c>
      <c r="C255" s="75"/>
      <c r="D255" s="32"/>
      <c r="E255" s="32">
        <f t="shared" si="20"/>
        <v>31.25517742420516</v>
      </c>
      <c r="F255" s="32">
        <f t="shared" si="18"/>
        <v>0.0023086237429180085</v>
      </c>
      <c r="G255" s="37">
        <f t="shared" si="23"/>
        <v>5.2194945985396674E-05</v>
      </c>
      <c r="H255" s="32">
        <f t="shared" si="21"/>
        <v>31.243706637511636</v>
      </c>
      <c r="I255" s="32">
        <f t="shared" si="19"/>
        <v>0</v>
      </c>
      <c r="J255" s="37">
        <f t="shared" si="22"/>
        <v>0</v>
      </c>
      <c r="K255" s="32"/>
      <c r="L255" s="32"/>
      <c r="M255" s="32"/>
      <c r="N255" s="32"/>
      <c r="O255" s="32"/>
      <c r="P255" s="32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</row>
    <row r="256" spans="2:65" ht="18">
      <c r="B256" s="30">
        <v>254</v>
      </c>
      <c r="C256" s="75"/>
      <c r="D256" s="32"/>
      <c r="E256" s="32">
        <f t="shared" si="20"/>
        <v>31.278118997592216</v>
      </c>
      <c r="F256" s="32">
        <f t="shared" si="18"/>
        <v>0.0023773859998510714</v>
      </c>
      <c r="G256" s="37">
        <f t="shared" si="23"/>
        <v>5.375221820309486E-05</v>
      </c>
      <c r="H256" s="32">
        <f t="shared" si="21"/>
        <v>31.266648210898687</v>
      </c>
      <c r="I256" s="32">
        <f t="shared" si="19"/>
        <v>0</v>
      </c>
      <c r="J256" s="37">
        <f t="shared" si="22"/>
        <v>0</v>
      </c>
      <c r="K256" s="32"/>
      <c r="L256" s="32"/>
      <c r="M256" s="32"/>
      <c r="N256" s="32"/>
      <c r="O256" s="32"/>
      <c r="P256" s="32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</row>
    <row r="257" spans="2:65" ht="18">
      <c r="B257" s="30">
        <v>255</v>
      </c>
      <c r="C257" s="75"/>
      <c r="D257" s="32"/>
      <c r="E257" s="32">
        <f t="shared" si="20"/>
        <v>31.30106057097927</v>
      </c>
      <c r="F257" s="32">
        <f t="shared" si="18"/>
        <v>0.00244795153019798</v>
      </c>
      <c r="G257" s="37">
        <f t="shared" si="23"/>
        <v>5.535041753146455E-05</v>
      </c>
      <c r="H257" s="32">
        <f t="shared" si="21"/>
        <v>31.289589784285745</v>
      </c>
      <c r="I257" s="32">
        <f t="shared" si="19"/>
        <v>0</v>
      </c>
      <c r="J257" s="37">
        <f t="shared" si="22"/>
        <v>0</v>
      </c>
      <c r="K257" s="32"/>
      <c r="L257" s="32"/>
      <c r="M257" s="32"/>
      <c r="N257" s="32"/>
      <c r="O257" s="32"/>
      <c r="P257" s="32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</row>
    <row r="258" spans="2:65" ht="18">
      <c r="B258" s="30">
        <v>256</v>
      </c>
      <c r="C258" s="75"/>
      <c r="D258" s="32"/>
      <c r="E258" s="32">
        <f t="shared" si="20"/>
        <v>31.324002144366325</v>
      </c>
      <c r="F258" s="32">
        <f t="shared" si="18"/>
        <v>0.00252035953684673</v>
      </c>
      <c r="G258" s="37">
        <f t="shared" si="23"/>
        <v>5.699043647716089E-05</v>
      </c>
      <c r="H258" s="32">
        <f t="shared" si="21"/>
        <v>31.312531357672796</v>
      </c>
      <c r="I258" s="32">
        <f t="shared" si="19"/>
        <v>0</v>
      </c>
      <c r="J258" s="37">
        <f t="shared" si="22"/>
        <v>0</v>
      </c>
      <c r="K258" s="32"/>
      <c r="L258" s="32"/>
      <c r="M258" s="32"/>
      <c r="N258" s="32"/>
      <c r="O258" s="32"/>
      <c r="P258" s="32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</row>
    <row r="259" spans="2:65" ht="18">
      <c r="B259" s="30">
        <v>257</v>
      </c>
      <c r="C259" s="75"/>
      <c r="D259" s="32"/>
      <c r="E259" s="32">
        <f t="shared" si="20"/>
        <v>31.34694371775338</v>
      </c>
      <c r="F259" s="32">
        <f t="shared" si="18"/>
        <v>0.0025946498233978825</v>
      </c>
      <c r="G259" s="37">
        <f t="shared" si="23"/>
        <v>5.8673181306761493E-05</v>
      </c>
      <c r="H259" s="32">
        <f t="shared" si="21"/>
        <v>31.335472931059854</v>
      </c>
      <c r="I259" s="32">
        <f t="shared" si="19"/>
        <v>0</v>
      </c>
      <c r="J259" s="37">
        <f t="shared" si="22"/>
        <v>0</v>
      </c>
      <c r="K259" s="32"/>
      <c r="L259" s="32"/>
      <c r="M259" s="32"/>
      <c r="N259" s="32"/>
      <c r="O259" s="32"/>
      <c r="P259" s="32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</row>
    <row r="260" spans="2:65" ht="18">
      <c r="B260" s="30">
        <v>258</v>
      </c>
      <c r="C260" s="75"/>
      <c r="D260" s="32"/>
      <c r="E260" s="32">
        <f t="shared" si="20"/>
        <v>31.369885291140434</v>
      </c>
      <c r="F260" s="32">
        <f t="shared" si="18"/>
        <v>0.002670862795777912</v>
      </c>
      <c r="G260" s="37">
        <f t="shared" si="23"/>
        <v>6.039957208664179E-05</v>
      </c>
      <c r="H260" s="32">
        <f t="shared" si="21"/>
        <v>31.358414504446905</v>
      </c>
      <c r="I260" s="32">
        <f t="shared" si="19"/>
        <v>0</v>
      </c>
      <c r="J260" s="37">
        <f t="shared" si="22"/>
        <v>0</v>
      </c>
      <c r="K260" s="32"/>
      <c r="L260" s="32"/>
      <c r="M260" s="32"/>
      <c r="N260" s="32"/>
      <c r="O260" s="32"/>
      <c r="P260" s="32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</row>
    <row r="261" spans="2:65" ht="18">
      <c r="B261" s="30">
        <v>259</v>
      </c>
      <c r="C261" s="75"/>
      <c r="D261" s="32"/>
      <c r="E261" s="32">
        <f t="shared" si="20"/>
        <v>31.39282686452749</v>
      </c>
      <c r="F261" s="32">
        <f t="shared" si="18"/>
        <v>0.0027490394635946097</v>
      </c>
      <c r="G261" s="37">
        <f t="shared" si="23"/>
        <v>6.217054271702888E-05</v>
      </c>
      <c r="H261" s="32">
        <f t="shared" si="21"/>
        <v>31.381356077833964</v>
      </c>
      <c r="I261" s="32">
        <f t="shared" si="19"/>
        <v>0</v>
      </c>
      <c r="J261" s="37">
        <f t="shared" si="22"/>
        <v>0</v>
      </c>
      <c r="K261" s="32"/>
      <c r="L261" s="32"/>
      <c r="M261" s="32"/>
      <c r="N261" s="32"/>
      <c r="O261" s="32"/>
      <c r="P261" s="32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</row>
    <row r="262" spans="2:65" ht="18">
      <c r="B262" s="30">
        <v>260</v>
      </c>
      <c r="C262" s="75"/>
      <c r="D262" s="32"/>
      <c r="E262" s="32">
        <f t="shared" si="20"/>
        <v>31.415768437914544</v>
      </c>
      <c r="F262" s="32">
        <f t="shared" si="18"/>
        <v>0.0028292214412261665</v>
      </c>
      <c r="G262" s="37">
        <f t="shared" si="23"/>
        <v>6.398704096004172E-05</v>
      </c>
      <c r="H262" s="32">
        <f t="shared" si="21"/>
        <v>31.404297651221015</v>
      </c>
      <c r="I262" s="32">
        <f t="shared" si="19"/>
        <v>0</v>
      </c>
      <c r="J262" s="37">
        <f t="shared" si="22"/>
        <v>0</v>
      </c>
      <c r="K262" s="32"/>
      <c r="L262" s="32"/>
      <c r="M262" s="32"/>
      <c r="N262" s="32"/>
      <c r="O262" s="32"/>
      <c r="P262" s="32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</row>
    <row r="263" spans="2:65" ht="18">
      <c r="B263" s="30">
        <v>261</v>
      </c>
      <c r="C263" s="75"/>
      <c r="D263" s="32"/>
      <c r="E263" s="32">
        <f t="shared" si="20"/>
        <v>31.4387100113016</v>
      </c>
      <c r="F263" s="32">
        <f t="shared" si="18"/>
        <v>0.002911450948635389</v>
      </c>
      <c r="G263" s="37">
        <f t="shared" si="23"/>
        <v>6.58500284615235E-05</v>
      </c>
      <c r="H263" s="32">
        <f t="shared" si="21"/>
        <v>31.427239224608073</v>
      </c>
      <c r="I263" s="32">
        <f t="shared" si="19"/>
        <v>0</v>
      </c>
      <c r="J263" s="37">
        <f t="shared" si="22"/>
        <v>0</v>
      </c>
      <c r="K263" s="32"/>
      <c r="L263" s="32"/>
      <c r="M263" s="32"/>
      <c r="N263" s="32"/>
      <c r="O263" s="32"/>
      <c r="P263" s="32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</row>
    <row r="264" spans="2:65" ht="18">
      <c r="B264" s="30">
        <v>262</v>
      </c>
      <c r="C264" s="75"/>
      <c r="D264" s="32"/>
      <c r="E264" s="32">
        <f t="shared" si="20"/>
        <v>31.461651584688653</v>
      </c>
      <c r="F264" s="32">
        <f t="shared" si="18"/>
        <v>0.002995770811900567</v>
      </c>
      <c r="G264" s="37">
        <f t="shared" si="23"/>
        <v>6.776048076647077E-05</v>
      </c>
      <c r="H264" s="32">
        <f t="shared" si="21"/>
        <v>31.450180797995124</v>
      </c>
      <c r="I264" s="32">
        <f t="shared" si="19"/>
        <v>0</v>
      </c>
      <c r="J264" s="37">
        <f t="shared" si="22"/>
        <v>0</v>
      </c>
      <c r="K264" s="32"/>
      <c r="L264" s="32"/>
      <c r="M264" s="32"/>
      <c r="N264" s="32"/>
      <c r="O264" s="32"/>
      <c r="P264" s="32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</row>
    <row r="265" spans="2:65" ht="18">
      <c r="B265" s="30">
        <v>263</v>
      </c>
      <c r="C265" s="75"/>
      <c r="D265" s="32"/>
      <c r="E265" s="32">
        <f t="shared" si="20"/>
        <v>31.484593158075707</v>
      </c>
      <c r="F265" s="32">
        <f t="shared" si="18"/>
        <v>0.0030822244634543436</v>
      </c>
      <c r="G265" s="37">
        <f t="shared" si="23"/>
        <v>6.971938732786291E-05</v>
      </c>
      <c r="H265" s="32">
        <f t="shared" si="21"/>
        <v>31.473122371382182</v>
      </c>
      <c r="I265" s="32">
        <f t="shared" si="19"/>
        <v>0</v>
      </c>
      <c r="J265" s="37">
        <f t="shared" si="22"/>
        <v>0</v>
      </c>
      <c r="K265" s="32"/>
      <c r="L265" s="32"/>
      <c r="M265" s="32"/>
      <c r="N265" s="32"/>
      <c r="O265" s="32"/>
      <c r="P265" s="32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</row>
    <row r="266" spans="2:65" ht="18">
      <c r="B266" s="30">
        <v>264</v>
      </c>
      <c r="C266" s="75"/>
      <c r="D266" s="32"/>
      <c r="E266" s="32">
        <f t="shared" si="20"/>
        <v>31.507534731462762</v>
      </c>
      <c r="F266" s="32">
        <f t="shared" si="18"/>
        <v>0.0031708559420220235</v>
      </c>
      <c r="G266" s="37">
        <f t="shared" si="23"/>
        <v>7.172775150869462E-05</v>
      </c>
      <c r="H266" s="32">
        <f t="shared" si="21"/>
        <v>31.496063944769233</v>
      </c>
      <c r="I266" s="32">
        <f t="shared" si="19"/>
        <v>0</v>
      </c>
      <c r="J266" s="37">
        <f t="shared" si="22"/>
        <v>0</v>
      </c>
      <c r="K266" s="32"/>
      <c r="L266" s="32"/>
      <c r="M266" s="32"/>
      <c r="N266" s="32"/>
      <c r="O266" s="32"/>
      <c r="P266" s="32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</row>
    <row r="267" spans="2:65" ht="18">
      <c r="B267" s="30">
        <v>265</v>
      </c>
      <c r="C267" s="75"/>
      <c r="D267" s="32"/>
      <c r="E267" s="32">
        <f t="shared" si="20"/>
        <v>31.530476304849817</v>
      </c>
      <c r="F267" s="32">
        <f t="shared" si="18"/>
        <v>0.0032617098922506044</v>
      </c>
      <c r="G267" s="37">
        <f t="shared" si="23"/>
        <v>7.37865905770128E-05</v>
      </c>
      <c r="H267" s="32">
        <f t="shared" si="21"/>
        <v>31.51900551815629</v>
      </c>
      <c r="I267" s="32">
        <f t="shared" si="19"/>
        <v>0</v>
      </c>
      <c r="J267" s="37">
        <f t="shared" si="22"/>
        <v>0</v>
      </c>
      <c r="K267" s="32"/>
      <c r="L267" s="32"/>
      <c r="M267" s="32"/>
      <c r="N267" s="32"/>
      <c r="O267" s="32"/>
      <c r="P267" s="32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</row>
    <row r="268" spans="2:65" ht="18">
      <c r="B268" s="30">
        <v>266</v>
      </c>
      <c r="C268" s="75"/>
      <c r="D268" s="32"/>
      <c r="E268" s="32">
        <f t="shared" si="20"/>
        <v>31.55341787823687</v>
      </c>
      <c r="F268" s="32">
        <f t="shared" si="18"/>
        <v>0.0033548315640198265</v>
      </c>
      <c r="G268" s="37">
        <f t="shared" si="23"/>
        <v>7.589693569375862E-05</v>
      </c>
      <c r="H268" s="32">
        <f t="shared" si="21"/>
        <v>31.541947091543342</v>
      </c>
      <c r="I268" s="32">
        <f t="shared" si="19"/>
        <v>0</v>
      </c>
      <c r="J268" s="37">
        <f t="shared" si="22"/>
        <v>0</v>
      </c>
      <c r="K268" s="32"/>
      <c r="L268" s="32"/>
      <c r="M268" s="32"/>
      <c r="N268" s="32"/>
      <c r="O268" s="32"/>
      <c r="P268" s="32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</row>
    <row r="269" spans="2:65" ht="18">
      <c r="B269" s="30">
        <v>267</v>
      </c>
      <c r="C269" s="75"/>
      <c r="D269" s="32"/>
      <c r="E269" s="32">
        <f t="shared" si="20"/>
        <v>31.576359451623926</v>
      </c>
      <c r="F269" s="32">
        <f t="shared" si="18"/>
        <v>0.0034502668114265774</v>
      </c>
      <c r="G269" s="37">
        <f t="shared" si="23"/>
        <v>7.805983189321487E-05</v>
      </c>
      <c r="H269" s="32">
        <f t="shared" si="21"/>
        <v>31.5648886649304</v>
      </c>
      <c r="I269" s="32">
        <f t="shared" si="19"/>
        <v>0</v>
      </c>
      <c r="J269" s="37">
        <f t="shared" si="22"/>
        <v>0</v>
      </c>
      <c r="K269" s="32"/>
      <c r="L269" s="32"/>
      <c r="M269" s="32"/>
      <c r="N269" s="32"/>
      <c r="O269" s="32"/>
      <c r="P269" s="32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</row>
    <row r="270" spans="2:65" ht="18">
      <c r="B270" s="30">
        <v>268</v>
      </c>
      <c r="C270" s="75"/>
      <c r="D270" s="32"/>
      <c r="E270" s="32">
        <f t="shared" si="20"/>
        <v>31.59930102501098</v>
      </c>
      <c r="F270" s="32">
        <f t="shared" si="18"/>
        <v>0.003548062091433838</v>
      </c>
      <c r="G270" s="37">
        <f t="shared" si="23"/>
        <v>8.027633805585878E-05</v>
      </c>
      <c r="H270" s="32">
        <f t="shared" si="21"/>
        <v>31.58783023831745</v>
      </c>
      <c r="I270" s="32">
        <f t="shared" si="19"/>
        <v>0</v>
      </c>
      <c r="J270" s="37">
        <f t="shared" si="22"/>
        <v>0</v>
      </c>
      <c r="K270" s="32"/>
      <c r="L270" s="32"/>
      <c r="M270" s="32"/>
      <c r="N270" s="32"/>
      <c r="O270" s="32"/>
      <c r="P270" s="32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</row>
    <row r="271" spans="2:65" ht="18">
      <c r="B271" s="30">
        <v>269</v>
      </c>
      <c r="C271" s="75"/>
      <c r="D271" s="32"/>
      <c r="E271" s="32">
        <f t="shared" si="20"/>
        <v>31.622242598398035</v>
      </c>
      <c r="F271" s="32">
        <f t="shared" si="18"/>
        <v>0.0036482644621754594</v>
      </c>
      <c r="G271" s="37">
        <f t="shared" si="23"/>
        <v>8.254752687341872E-05</v>
      </c>
      <c r="H271" s="32">
        <f t="shared" si="21"/>
        <v>31.61077181170451</v>
      </c>
      <c r="I271" s="32">
        <f t="shared" si="19"/>
        <v>0</v>
      </c>
      <c r="J271" s="37">
        <f t="shared" si="22"/>
        <v>0</v>
      </c>
      <c r="K271" s="32"/>
      <c r="L271" s="32"/>
      <c r="M271" s="32"/>
      <c r="N271" s="32"/>
      <c r="O271" s="32"/>
      <c r="P271" s="32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</row>
    <row r="272" spans="2:65" ht="18">
      <c r="B272" s="30">
        <v>270</v>
      </c>
      <c r="C272" s="75"/>
      <c r="D272" s="32"/>
      <c r="E272" s="32">
        <f t="shared" si="20"/>
        <v>31.64518417178509</v>
      </c>
      <c r="F272" s="32">
        <f t="shared" si="18"/>
        <v>0.003750921580907996</v>
      </c>
      <c r="G272" s="37">
        <f t="shared" si="23"/>
        <v>8.487448480593463E-05</v>
      </c>
      <c r="H272" s="32">
        <f t="shared" si="21"/>
        <v>31.63371338509156</v>
      </c>
      <c r="I272" s="32">
        <f t="shared" si="19"/>
        <v>0</v>
      </c>
      <c r="J272" s="37">
        <f t="shared" si="22"/>
        <v>0</v>
      </c>
      <c r="K272" s="32"/>
      <c r="L272" s="32"/>
      <c r="M272" s="32"/>
      <c r="N272" s="32"/>
      <c r="O272" s="32"/>
      <c r="P272" s="32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</row>
    <row r="273" spans="2:65" ht="18">
      <c r="B273" s="30">
        <v>271</v>
      </c>
      <c r="C273" s="75"/>
      <c r="D273" s="32"/>
      <c r="E273" s="32">
        <f t="shared" si="20"/>
        <v>31.668125745172144</v>
      </c>
      <c r="F273" s="32">
        <f t="shared" si="18"/>
        <v>0.0038560817016008503</v>
      </c>
      <c r="G273" s="37">
        <f t="shared" si="23"/>
        <v>8.725831203062098E-05</v>
      </c>
      <c r="H273" s="32">
        <f t="shared" si="21"/>
        <v>31.65665495847862</v>
      </c>
      <c r="I273" s="32">
        <f t="shared" si="19"/>
        <v>0</v>
      </c>
      <c r="J273" s="37">
        <f t="shared" si="22"/>
        <v>0</v>
      </c>
      <c r="K273" s="32"/>
      <c r="L273" s="32"/>
      <c r="M273" s="32"/>
      <c r="N273" s="32"/>
      <c r="O273" s="32"/>
      <c r="P273" s="32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</row>
    <row r="274" spans="2:65" ht="18">
      <c r="B274" s="30">
        <v>272</v>
      </c>
      <c r="C274" s="75"/>
      <c r="D274" s="32"/>
      <c r="E274" s="32">
        <f t="shared" si="20"/>
        <v>31.6910673185592</v>
      </c>
      <c r="F274" s="32">
        <f t="shared" si="18"/>
        <v>0.00396379367215595</v>
      </c>
      <c r="G274" s="37">
        <f t="shared" si="23"/>
        <v>8.970012238233135E-05</v>
      </c>
      <c r="H274" s="32">
        <f t="shared" si="21"/>
        <v>31.67959653186567</v>
      </c>
      <c r="I274" s="32">
        <f t="shared" si="19"/>
        <v>0</v>
      </c>
      <c r="J274" s="37">
        <f t="shared" si="22"/>
        <v>0</v>
      </c>
      <c r="K274" s="32"/>
      <c r="L274" s="32"/>
      <c r="M274" s="32"/>
      <c r="N274" s="32"/>
      <c r="O274" s="32"/>
      <c r="P274" s="32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</row>
    <row r="275" spans="2:65" ht="18">
      <c r="B275" s="30">
        <v>273</v>
      </c>
      <c r="C275" s="75"/>
      <c r="D275" s="32"/>
      <c r="E275" s="32">
        <f t="shared" si="20"/>
        <v>31.714008891946253</v>
      </c>
      <c r="F275" s="32">
        <f t="shared" si="18"/>
        <v>0.004074106931248285</v>
      </c>
      <c r="G275" s="37">
        <f t="shared" si="23"/>
        <v>9.220104328542436E-05</v>
      </c>
      <c r="H275" s="32">
        <f t="shared" si="21"/>
        <v>31.702538105252728</v>
      </c>
      <c r="I275" s="32">
        <f t="shared" si="19"/>
        <v>0</v>
      </c>
      <c r="J275" s="37">
        <f t="shared" si="22"/>
        <v>0</v>
      </c>
      <c r="K275" s="32"/>
      <c r="L275" s="32"/>
      <c r="M275" s="32"/>
      <c r="N275" s="32"/>
      <c r="O275" s="32"/>
      <c r="P275" s="32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</row>
    <row r="276" spans="2:65" ht="18">
      <c r="B276" s="30">
        <v>274</v>
      </c>
      <c r="C276" s="75"/>
      <c r="D276" s="32"/>
      <c r="E276" s="32">
        <f t="shared" si="20"/>
        <v>31.736950465333308</v>
      </c>
      <c r="F276" s="32">
        <f t="shared" si="18"/>
        <v>0.004187071504778513</v>
      </c>
      <c r="G276" s="37">
        <f t="shared" si="23"/>
        <v>9.476221567683089E-05</v>
      </c>
      <c r="H276" s="32">
        <f t="shared" si="21"/>
        <v>31.72547967863978</v>
      </c>
      <c r="I276" s="32">
        <f t="shared" si="19"/>
        <v>0</v>
      </c>
      <c r="J276" s="37">
        <f t="shared" si="22"/>
        <v>0</v>
      </c>
      <c r="K276" s="32"/>
      <c r="L276" s="32"/>
      <c r="M276" s="32"/>
      <c r="N276" s="32"/>
      <c r="O276" s="32"/>
      <c r="P276" s="32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</row>
    <row r="277" spans="2:65" ht="18">
      <c r="B277" s="30">
        <v>275</v>
      </c>
      <c r="C277" s="75"/>
      <c r="D277" s="32"/>
      <c r="E277" s="32">
        <f t="shared" si="20"/>
        <v>31.759892038720363</v>
      </c>
      <c r="F277" s="32">
        <f t="shared" si="18"/>
        <v>0.00430273800192904</v>
      </c>
      <c r="G277" s="37">
        <f t="shared" si="23"/>
        <v>9.738479392012257E-05</v>
      </c>
      <c r="H277" s="32">
        <f t="shared" si="21"/>
        <v>31.748421252026837</v>
      </c>
      <c r="I277" s="32">
        <f t="shared" si="19"/>
        <v>0</v>
      </c>
      <c r="J277" s="37">
        <f t="shared" si="22"/>
        <v>0</v>
      </c>
      <c r="K277" s="32"/>
      <c r="L277" s="32"/>
      <c r="M277" s="32"/>
      <c r="N277" s="32"/>
      <c r="O277" s="32"/>
      <c r="P277" s="32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</row>
    <row r="278" spans="2:65" ht="18">
      <c r="B278" s="30">
        <v>276</v>
      </c>
      <c r="C278" s="75"/>
      <c r="D278" s="32"/>
      <c r="E278" s="32">
        <f t="shared" si="20"/>
        <v>31.782833612107417</v>
      </c>
      <c r="F278" s="32">
        <f t="shared" si="18"/>
        <v>0.004421157610814889</v>
      </c>
      <c r="G278" s="37">
        <f t="shared" si="23"/>
        <v>0.00010006994571038426</v>
      </c>
      <c r="H278" s="32">
        <f t="shared" si="21"/>
        <v>31.77136282541389</v>
      </c>
      <c r="I278" s="32">
        <f t="shared" si="19"/>
        <v>0</v>
      </c>
      <c r="J278" s="37">
        <f t="shared" si="22"/>
        <v>0</v>
      </c>
      <c r="K278" s="32"/>
      <c r="L278" s="32"/>
      <c r="M278" s="32"/>
      <c r="N278" s="32"/>
      <c r="O278" s="32"/>
      <c r="P278" s="32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</row>
    <row r="279" spans="2:65" ht="18">
      <c r="B279" s="30">
        <v>277</v>
      </c>
      <c r="C279" s="75"/>
      <c r="D279" s="32"/>
      <c r="E279" s="32">
        <f t="shared" si="20"/>
        <v>31.805775185494472</v>
      </c>
      <c r="F279" s="32">
        <f t="shared" si="18"/>
        <v>0.004542382093720772</v>
      </c>
      <c r="G279" s="37">
        <f t="shared" si="23"/>
        <v>0.00010281885196969132</v>
      </c>
      <c r="H279" s="32">
        <f t="shared" si="21"/>
        <v>31.794304398800946</v>
      </c>
      <c r="I279" s="32">
        <f t="shared" si="19"/>
        <v>0</v>
      </c>
      <c r="J279" s="37">
        <f t="shared" si="22"/>
        <v>0</v>
      </c>
      <c r="K279" s="32"/>
      <c r="L279" s="32"/>
      <c r="M279" s="32"/>
      <c r="N279" s="32"/>
      <c r="O279" s="32"/>
      <c r="P279" s="32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</row>
    <row r="280" spans="2:65" ht="18">
      <c r="B280" s="30">
        <v>278</v>
      </c>
      <c r="C280" s="75"/>
      <c r="D280" s="32"/>
      <c r="E280" s="32">
        <f t="shared" si="20"/>
        <v>31.828716758881527</v>
      </c>
      <c r="F280" s="32">
        <f t="shared" si="18"/>
        <v>0.004666463781915852</v>
      </c>
      <c r="G280" s="37">
        <f t="shared" si="23"/>
        <v>0.00010563270673299637</v>
      </c>
      <c r="H280" s="32">
        <f t="shared" si="21"/>
        <v>31.817245972187997</v>
      </c>
      <c r="I280" s="32">
        <f t="shared" si="19"/>
        <v>0</v>
      </c>
      <c r="J280" s="37">
        <f t="shared" si="22"/>
        <v>0</v>
      </c>
      <c r="K280" s="32"/>
      <c r="L280" s="32"/>
      <c r="M280" s="32"/>
      <c r="N280" s="32"/>
      <c r="O280" s="32"/>
      <c r="P280" s="32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</row>
    <row r="281" spans="2:65" ht="18">
      <c r="B281" s="30">
        <v>279</v>
      </c>
      <c r="C281" s="75"/>
      <c r="D281" s="32"/>
      <c r="E281" s="32">
        <f t="shared" si="20"/>
        <v>31.85165833226858</v>
      </c>
      <c r="F281" s="32">
        <f t="shared" si="18"/>
        <v>0.004793455570037715</v>
      </c>
      <c r="G281" s="37">
        <f t="shared" si="23"/>
        <v>0.0001085127170242304</v>
      </c>
      <c r="H281" s="32">
        <f t="shared" si="21"/>
        <v>31.840187545575056</v>
      </c>
      <c r="I281" s="32">
        <f t="shared" si="19"/>
        <v>0</v>
      </c>
      <c r="J281" s="37">
        <f t="shared" si="22"/>
        <v>0</v>
      </c>
      <c r="K281" s="32"/>
      <c r="L281" s="32"/>
      <c r="M281" s="32"/>
      <c r="N281" s="32"/>
      <c r="O281" s="32"/>
      <c r="P281" s="32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</row>
    <row r="282" spans="2:65" ht="18">
      <c r="B282" s="30">
        <v>280</v>
      </c>
      <c r="C282" s="75"/>
      <c r="D282" s="32"/>
      <c r="E282" s="32">
        <f t="shared" si="20"/>
        <v>31.874599905655636</v>
      </c>
      <c r="F282" s="32">
        <f t="shared" si="18"/>
        <v>0.0049234109100371355</v>
      </c>
      <c r="G282" s="37">
        <f t="shared" si="23"/>
        <v>0.00011146010272242407</v>
      </c>
      <c r="H282" s="32">
        <f t="shared" si="21"/>
        <v>31.863129118962107</v>
      </c>
      <c r="I282" s="32">
        <f t="shared" si="19"/>
        <v>0</v>
      </c>
      <c r="J282" s="37">
        <f t="shared" si="22"/>
        <v>0</v>
      </c>
      <c r="K282" s="32"/>
      <c r="L282" s="32"/>
      <c r="M282" s="32"/>
      <c r="N282" s="32"/>
      <c r="O282" s="32"/>
      <c r="P282" s="32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</row>
    <row r="283" spans="2:65" ht="18">
      <c r="B283" s="30">
        <v>281</v>
      </c>
      <c r="C283" s="75"/>
      <c r="D283" s="32"/>
      <c r="E283" s="32">
        <f t="shared" si="20"/>
        <v>31.89754147904269</v>
      </c>
      <c r="F283" s="32">
        <f t="shared" si="18"/>
        <v>0.00505638380467536</v>
      </c>
      <c r="G283" s="37">
        <f t="shared" si="23"/>
        <v>0.00011447609641765819</v>
      </c>
      <c r="H283" s="32">
        <f t="shared" si="21"/>
        <v>31.886070692349165</v>
      </c>
      <c r="I283" s="32">
        <f t="shared" si="19"/>
        <v>0</v>
      </c>
      <c r="J283" s="37">
        <f t="shared" si="22"/>
        <v>0</v>
      </c>
      <c r="K283" s="32"/>
      <c r="L283" s="32"/>
      <c r="M283" s="32"/>
      <c r="N283" s="32"/>
      <c r="O283" s="32"/>
      <c r="P283" s="32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</row>
    <row r="284" spans="2:65" ht="18">
      <c r="B284" s="30">
        <v>282</v>
      </c>
      <c r="C284" s="75"/>
      <c r="D284" s="32"/>
      <c r="E284" s="32">
        <f t="shared" si="20"/>
        <v>31.920483052429745</v>
      </c>
      <c r="F284" s="32">
        <f t="shared" si="18"/>
        <v>0.0051924288005656795</v>
      </c>
      <c r="G284" s="37">
        <f t="shared" si="23"/>
        <v>0.00011756194325665381</v>
      </c>
      <c r="H284" s="32">
        <f t="shared" si="21"/>
        <v>31.909012265736216</v>
      </c>
      <c r="I284" s="32">
        <f t="shared" si="19"/>
        <v>0</v>
      </c>
      <c r="J284" s="37">
        <f t="shared" si="22"/>
        <v>0</v>
      </c>
      <c r="K284" s="32"/>
      <c r="L284" s="32"/>
      <c r="M284" s="32"/>
      <c r="N284" s="32"/>
      <c r="O284" s="32"/>
      <c r="P284" s="32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</row>
    <row r="285" spans="2:65" ht="18">
      <c r="B285" s="30">
        <v>283</v>
      </c>
      <c r="C285" s="75"/>
      <c r="D285" s="32"/>
      <c r="E285" s="32">
        <f t="shared" si="20"/>
        <v>31.9434246258168</v>
      </c>
      <c r="F285" s="32">
        <f t="shared" si="18"/>
        <v>0.0053316009807510955</v>
      </c>
      <c r="G285" s="37">
        <f t="shared" si="23"/>
        <v>0.00012071890077781351</v>
      </c>
      <c r="H285" s="32">
        <f t="shared" si="21"/>
        <v>31.931953839123274</v>
      </c>
      <c r="I285" s="32">
        <f t="shared" si="19"/>
        <v>0</v>
      </c>
      <c r="J285" s="37">
        <f t="shared" si="22"/>
        <v>0</v>
      </c>
      <c r="K285" s="32"/>
      <c r="L285" s="32"/>
      <c r="M285" s="32"/>
      <c r="N285" s="32"/>
      <c r="O285" s="32"/>
      <c r="P285" s="32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</row>
    <row r="286" spans="2:65" ht="18">
      <c r="B286" s="30">
        <v>284</v>
      </c>
      <c r="C286" s="75"/>
      <c r="D286" s="32"/>
      <c r="E286" s="32">
        <f t="shared" si="20"/>
        <v>31.966366199203854</v>
      </c>
      <c r="F286" s="32">
        <f t="shared" si="18"/>
        <v>0.00547395595681021</v>
      </c>
      <c r="G286" s="37">
        <f t="shared" si="23"/>
        <v>0.00012394823873552985</v>
      </c>
      <c r="H286" s="32">
        <f t="shared" si="21"/>
        <v>31.954895412510325</v>
      </c>
      <c r="I286" s="32">
        <f t="shared" si="19"/>
        <v>0</v>
      </c>
      <c r="J286" s="37">
        <f t="shared" si="22"/>
        <v>0</v>
      </c>
      <c r="K286" s="32"/>
      <c r="L286" s="32"/>
      <c r="M286" s="32"/>
      <c r="N286" s="32"/>
      <c r="O286" s="32"/>
      <c r="P286" s="32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</row>
    <row r="287" spans="2:65" ht="18">
      <c r="B287" s="30">
        <v>285</v>
      </c>
      <c r="C287" s="75"/>
      <c r="D287" s="32"/>
      <c r="E287" s="32">
        <f t="shared" si="20"/>
        <v>31.98930777259091</v>
      </c>
      <c r="F287" s="32">
        <f t="shared" si="18"/>
        <v>0.005619549860483258</v>
      </c>
      <c r="G287" s="37">
        <f t="shared" si="23"/>
        <v>0.00012725123891357763</v>
      </c>
      <c r="H287" s="32">
        <f t="shared" si="21"/>
        <v>31.977836985897383</v>
      </c>
      <c r="I287" s="32">
        <f t="shared" si="19"/>
        <v>0</v>
      </c>
      <c r="J287" s="37">
        <f t="shared" si="22"/>
        <v>0</v>
      </c>
      <c r="K287" s="32"/>
      <c r="L287" s="32"/>
      <c r="M287" s="32"/>
      <c r="N287" s="32"/>
      <c r="O287" s="32"/>
      <c r="P287" s="32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</row>
    <row r="288" spans="2:65" ht="18">
      <c r="B288" s="30">
        <v>286</v>
      </c>
      <c r="C288" s="75"/>
      <c r="D288" s="32"/>
      <c r="E288" s="32">
        <f t="shared" si="20"/>
        <v>32.01224934597796</v>
      </c>
      <c r="F288" s="32">
        <f t="shared" si="18"/>
        <v>0.005768439334810706</v>
      </c>
      <c r="G288" s="37">
        <f t="shared" si="23"/>
        <v>0.0001306291949274107</v>
      </c>
      <c r="H288" s="32">
        <f t="shared" si="21"/>
        <v>32.000778559284434</v>
      </c>
      <c r="I288" s="32">
        <f t="shared" si="19"/>
        <v>0</v>
      </c>
      <c r="J288" s="37">
        <f t="shared" si="22"/>
        <v>0</v>
      </c>
      <c r="K288" s="32"/>
      <c r="L288" s="32"/>
      <c r="M288" s="32"/>
      <c r="N288" s="32"/>
      <c r="O288" s="32"/>
      <c r="P288" s="32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</row>
    <row r="289" spans="2:65" ht="18">
      <c r="B289" s="30">
        <v>287</v>
      </c>
      <c r="C289" s="75"/>
      <c r="D289" s="32"/>
      <c r="E289" s="32">
        <f t="shared" si="20"/>
        <v>32.03519091936502</v>
      </c>
      <c r="F289" s="32">
        <f t="shared" si="18"/>
        <v>0.00592068152477667</v>
      </c>
      <c r="G289" s="37">
        <f t="shared" si="23"/>
        <v>0.00013408341201520804</v>
      </c>
      <c r="H289" s="32">
        <f t="shared" si="21"/>
        <v>32.02372013267149</v>
      </c>
      <c r="I289" s="32">
        <f t="shared" si="19"/>
        <v>0</v>
      </c>
      <c r="J289" s="37">
        <f t="shared" si="22"/>
        <v>0</v>
      </c>
      <c r="K289" s="32"/>
      <c r="L289" s="32"/>
      <c r="M289" s="32"/>
      <c r="N289" s="32"/>
      <c r="O289" s="32"/>
      <c r="P289" s="32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</row>
    <row r="290" spans="2:65" ht="18">
      <c r="B290" s="30">
        <v>288</v>
      </c>
      <c r="C290" s="75"/>
      <c r="D290" s="32"/>
      <c r="E290" s="32">
        <f t="shared" si="20"/>
        <v>32.05813249275208</v>
      </c>
      <c r="F290" s="32">
        <f t="shared" si="18"/>
        <v>0.00607633406744958</v>
      </c>
      <c r="G290" s="37">
        <f t="shared" si="23"/>
        <v>0.00013761520681736974</v>
      </c>
      <c r="H290" s="32">
        <f t="shared" si="21"/>
        <v>32.04666170605855</v>
      </c>
      <c r="I290" s="32">
        <f t="shared" si="19"/>
        <v>0</v>
      </c>
      <c r="J290" s="37">
        <f t="shared" si="22"/>
        <v>0</v>
      </c>
      <c r="K290" s="32"/>
      <c r="L290" s="32"/>
      <c r="M290" s="32"/>
      <c r="N290" s="32"/>
      <c r="O290" s="32"/>
      <c r="P290" s="32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</row>
    <row r="291" spans="2:65" ht="18">
      <c r="B291" s="30">
        <v>289</v>
      </c>
      <c r="C291" s="75"/>
      <c r="D291" s="32"/>
      <c r="E291" s="32">
        <f t="shared" si="20"/>
        <v>32.08107406613914</v>
      </c>
      <c r="F291" s="32">
        <f t="shared" si="18"/>
        <v>0.006235455081613091</v>
      </c>
      <c r="G291" s="37">
        <f t="shared" si="23"/>
        <v>0.0001412259071446038</v>
      </c>
      <c r="H291" s="32">
        <f t="shared" si="21"/>
        <v>32.06960327944561</v>
      </c>
      <c r="I291" s="32">
        <f t="shared" si="19"/>
        <v>0</v>
      </c>
      <c r="J291" s="37">
        <f t="shared" si="22"/>
        <v>0</v>
      </c>
      <c r="K291" s="32"/>
      <c r="L291" s="32"/>
      <c r="M291" s="32"/>
      <c r="N291" s="32"/>
      <c r="O291" s="32"/>
      <c r="P291" s="32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</row>
    <row r="292" spans="2:65" ht="18">
      <c r="B292" s="30">
        <v>290</v>
      </c>
      <c r="C292" s="75"/>
      <c r="D292" s="32"/>
      <c r="E292" s="32">
        <f t="shared" si="20"/>
        <v>32.104015639526196</v>
      </c>
      <c r="F292" s="32">
        <f t="shared" si="18"/>
        <v>0.006398103156879743</v>
      </c>
      <c r="G292" s="37">
        <f t="shared" si="23"/>
        <v>0.00014491685173402826</v>
      </c>
      <c r="H292" s="32">
        <f t="shared" si="21"/>
        <v>32.09254485283267</v>
      </c>
      <c r="I292" s="32">
        <f t="shared" si="19"/>
        <v>0</v>
      </c>
      <c r="J292" s="37">
        <f t="shared" si="22"/>
        <v>0</v>
      </c>
      <c r="K292" s="32"/>
      <c r="L292" s="32"/>
      <c r="M292" s="32"/>
      <c r="N292" s="32"/>
      <c r="O292" s="32"/>
      <c r="P292" s="32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</row>
    <row r="293" spans="2:65" ht="18">
      <c r="B293" s="30">
        <v>291</v>
      </c>
      <c r="C293" s="75"/>
      <c r="D293" s="32"/>
      <c r="E293" s="32">
        <f t="shared" si="20"/>
        <v>32.126957212913254</v>
      </c>
      <c r="F293" s="32">
        <f t="shared" si="18"/>
        <v>0.006564337342280532</v>
      </c>
      <c r="G293" s="37">
        <f t="shared" si="23"/>
        <v>0.0001486893899934301</v>
      </c>
      <c r="H293" s="32">
        <f t="shared" si="21"/>
        <v>32.115486426219725</v>
      </c>
      <c r="I293" s="32">
        <f t="shared" si="19"/>
        <v>0</v>
      </c>
      <c r="J293" s="37">
        <f t="shared" si="22"/>
        <v>0</v>
      </c>
      <c r="K293" s="32"/>
      <c r="L293" s="32"/>
      <c r="M293" s="32"/>
      <c r="N293" s="32"/>
      <c r="O293" s="32"/>
      <c r="P293" s="32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</row>
    <row r="294" spans="2:65" ht="18">
      <c r="B294" s="30">
        <v>292</v>
      </c>
      <c r="C294" s="75"/>
      <c r="D294" s="32"/>
      <c r="E294" s="32">
        <f t="shared" si="20"/>
        <v>32.14989878630031</v>
      </c>
      <c r="F294" s="32">
        <f t="shared" si="18"/>
        <v>0.006734217134323644</v>
      </c>
      <c r="G294" s="37">
        <f t="shared" si="23"/>
        <v>0.00015254488173340274</v>
      </c>
      <c r="H294" s="32">
        <f t="shared" si="21"/>
        <v>32.13842799960678</v>
      </c>
      <c r="I294" s="32">
        <f t="shared" si="19"/>
        <v>0</v>
      </c>
      <c r="J294" s="37">
        <f t="shared" si="22"/>
        <v>0</v>
      </c>
      <c r="K294" s="32"/>
      <c r="L294" s="32"/>
      <c r="M294" s="32"/>
      <c r="N294" s="32"/>
      <c r="O294" s="32"/>
      <c r="P294" s="32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</row>
    <row r="295" spans="2:65" ht="18">
      <c r="B295" s="30">
        <v>293</v>
      </c>
      <c r="C295" s="75"/>
      <c r="D295" s="32"/>
      <c r="E295" s="32">
        <f t="shared" si="20"/>
        <v>32.17284035968737</v>
      </c>
      <c r="F295" s="32">
        <f t="shared" si="18"/>
        <v>0.0069078024645156805</v>
      </c>
      <c r="G295" s="37">
        <f t="shared" si="23"/>
        <v>0.000156484696887229</v>
      </c>
      <c r="H295" s="32">
        <f t="shared" si="21"/>
        <v>32.16136957299384</v>
      </c>
      <c r="I295" s="32">
        <f t="shared" si="19"/>
        <v>0</v>
      </c>
      <c r="J295" s="37">
        <f t="shared" si="22"/>
        <v>0</v>
      </c>
      <c r="K295" s="32"/>
      <c r="L295" s="32"/>
      <c r="M295" s="32"/>
      <c r="N295" s="32"/>
      <c r="O295" s="32"/>
      <c r="P295" s="32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</row>
    <row r="296" spans="2:65" ht="18">
      <c r="B296" s="30">
        <v>294</v>
      </c>
      <c r="C296" s="75"/>
      <c r="D296" s="32"/>
      <c r="E296" s="32">
        <f t="shared" si="20"/>
        <v>32.19578193307443</v>
      </c>
      <c r="F296" s="32">
        <f t="shared" si="18"/>
        <v>0.0070851536863390475</v>
      </c>
      <c r="G296" s="37">
        <f t="shared" si="23"/>
        <v>0.0001605102152183603</v>
      </c>
      <c r="H296" s="32">
        <f t="shared" si="21"/>
        <v>32.1843111463809</v>
      </c>
      <c r="I296" s="32">
        <f t="shared" si="19"/>
        <v>0</v>
      </c>
      <c r="J296" s="37">
        <f t="shared" si="22"/>
        <v>0</v>
      </c>
      <c r="K296" s="32"/>
      <c r="L296" s="32"/>
      <c r="M296" s="32"/>
      <c r="N296" s="32"/>
      <c r="O296" s="32"/>
      <c r="P296" s="32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</row>
    <row r="297" spans="2:65" ht="18">
      <c r="B297" s="30">
        <v>295</v>
      </c>
      <c r="C297" s="75"/>
      <c r="D297" s="32"/>
      <c r="E297" s="32">
        <f t="shared" si="20"/>
        <v>32.21872350646149</v>
      </c>
      <c r="F297" s="32">
        <f t="shared" si="18"/>
        <v>0.007266331561679328</v>
      </c>
      <c r="G297" s="37">
        <f t="shared" si="23"/>
        <v>0.00016462282601534804</v>
      </c>
      <c r="H297" s="32">
        <f t="shared" si="21"/>
        <v>32.20725271976796</v>
      </c>
      <c r="I297" s="32">
        <f t="shared" si="19"/>
        <v>0</v>
      </c>
      <c r="J297" s="37">
        <f t="shared" si="22"/>
        <v>0</v>
      </c>
      <c r="K297" s="32"/>
      <c r="L297" s="32"/>
      <c r="M297" s="32"/>
      <c r="N297" s="32"/>
      <c r="O297" s="32"/>
      <c r="P297" s="32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</row>
    <row r="298" spans="2:65" ht="18">
      <c r="B298" s="30">
        <v>296</v>
      </c>
      <c r="C298" s="75"/>
      <c r="D298" s="32"/>
      <c r="E298" s="32">
        <f t="shared" si="20"/>
        <v>32.241665079848545</v>
      </c>
      <c r="F298" s="32">
        <f t="shared" si="18"/>
        <v>0.007451397246696704</v>
      </c>
      <c r="G298" s="37">
        <f t="shared" si="23"/>
        <v>0.00016882392777408937</v>
      </c>
      <c r="H298" s="32">
        <f t="shared" si="21"/>
        <v>32.230194293155016</v>
      </c>
      <c r="I298" s="32">
        <f t="shared" si="19"/>
        <v>0</v>
      </c>
      <c r="J298" s="37">
        <f t="shared" si="22"/>
        <v>0</v>
      </c>
      <c r="K298" s="32"/>
      <c r="L298" s="32"/>
      <c r="M298" s="32"/>
      <c r="N298" s="32"/>
      <c r="O298" s="32"/>
      <c r="P298" s="32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</row>
    <row r="299" spans="2:65" ht="18">
      <c r="B299" s="30">
        <v>297</v>
      </c>
      <c r="C299" s="75"/>
      <c r="D299" s="32"/>
      <c r="E299" s="32">
        <f t="shared" si="20"/>
        <v>32.2646066532356</v>
      </c>
      <c r="F299" s="32">
        <f t="shared" si="18"/>
        <v>0.0076404122771357615</v>
      </c>
      <c r="G299" s="37">
        <f t="shared" si="23"/>
        <v>0.00017311492786725285</v>
      </c>
      <c r="H299" s="32">
        <f t="shared" si="21"/>
        <v>32.253135866542074</v>
      </c>
      <c r="I299" s="32">
        <f t="shared" si="19"/>
        <v>0</v>
      </c>
      <c r="J299" s="37">
        <f t="shared" si="22"/>
        <v>0</v>
      </c>
      <c r="K299" s="32"/>
      <c r="L299" s="32"/>
      <c r="M299" s="32"/>
      <c r="N299" s="32"/>
      <c r="O299" s="32"/>
      <c r="P299" s="32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</row>
    <row r="300" spans="2:65" ht="18">
      <c r="B300" s="30">
        <v>298</v>
      </c>
      <c r="C300" s="75"/>
      <c r="D300" s="32"/>
      <c r="E300" s="32">
        <f t="shared" si="20"/>
        <v>32.28754822662266</v>
      </c>
      <c r="F300" s="32">
        <f t="shared" si="18"/>
        <v>0.007833438553068194</v>
      </c>
      <c r="G300" s="37">
        <f t="shared" si="23"/>
        <v>0.0001774972422007574</v>
      </c>
      <c r="H300" s="32">
        <f t="shared" si="21"/>
        <v>32.27607743992913</v>
      </c>
      <c r="I300" s="32">
        <f t="shared" si="19"/>
        <v>0</v>
      </c>
      <c r="J300" s="37">
        <f t="shared" si="22"/>
        <v>0</v>
      </c>
      <c r="K300" s="32"/>
      <c r="L300" s="32"/>
      <c r="M300" s="32"/>
      <c r="N300" s="32"/>
      <c r="O300" s="32"/>
      <c r="P300" s="32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</row>
    <row r="301" spans="2:65" ht="18">
      <c r="B301" s="30">
        <v>299</v>
      </c>
      <c r="C301" s="75"/>
      <c r="D301" s="32"/>
      <c r="E301" s="32">
        <f t="shared" si="20"/>
        <v>32.31048980000972</v>
      </c>
      <c r="F301" s="32">
        <f t="shared" si="18"/>
        <v>0.00803053832306332</v>
      </c>
      <c r="G301" s="37">
        <f t="shared" si="23"/>
        <v>0.00018197229485718234</v>
      </c>
      <c r="H301" s="32">
        <f t="shared" si="21"/>
        <v>32.29901901331619</v>
      </c>
      <c r="I301" s="32">
        <f t="shared" si="19"/>
        <v>0</v>
      </c>
      <c r="J301" s="37">
        <f t="shared" si="22"/>
        <v>0</v>
      </c>
      <c r="K301" s="32"/>
      <c r="L301" s="32"/>
      <c r="M301" s="32"/>
      <c r="N301" s="32"/>
      <c r="O301" s="32"/>
      <c r="P301" s="32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</row>
    <row r="302" spans="2:65" ht="18">
      <c r="B302" s="30">
        <v>300</v>
      </c>
      <c r="C302" s="75"/>
      <c r="D302" s="32"/>
      <c r="E302" s="32">
        <f t="shared" si="20"/>
        <v>32.33343137339678</v>
      </c>
      <c r="F302" s="32">
        <f t="shared" si="18"/>
        <v>0.008231774167781414</v>
      </c>
      <c r="G302" s="37">
        <f t="shared" si="23"/>
        <v>0.00018654151772599348</v>
      </c>
      <c r="H302" s="32">
        <f t="shared" si="21"/>
        <v>32.32196058670325</v>
      </c>
      <c r="I302" s="32">
        <f t="shared" si="19"/>
        <v>0</v>
      </c>
      <c r="J302" s="37">
        <f t="shared" si="22"/>
        <v>0</v>
      </c>
      <c r="K302" s="32"/>
      <c r="L302" s="32"/>
      <c r="M302" s="32"/>
      <c r="N302" s="32"/>
      <c r="O302" s="32"/>
      <c r="P302" s="32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</row>
    <row r="303" spans="2:65" ht="18">
      <c r="B303" s="30">
        <v>301</v>
      </c>
      <c r="C303" s="75"/>
      <c r="D303" s="32"/>
      <c r="E303" s="32">
        <f t="shared" si="20"/>
        <v>32.356372946783836</v>
      </c>
      <c r="F303" s="32">
        <f t="shared" si="18"/>
        <v>0.008437208982985318</v>
      </c>
      <c r="G303" s="37">
        <f t="shared" si="23"/>
        <v>0.00019120635012047542</v>
      </c>
      <c r="H303" s="32">
        <f t="shared" si="21"/>
        <v>32.34490216009031</v>
      </c>
      <c r="I303" s="32">
        <f t="shared" si="19"/>
        <v>0</v>
      </c>
      <c r="J303" s="37">
        <f t="shared" si="22"/>
        <v>0</v>
      </c>
      <c r="K303" s="32"/>
      <c r="L303" s="32"/>
      <c r="M303" s="32"/>
      <c r="N303" s="32"/>
      <c r="O303" s="32"/>
      <c r="P303" s="32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</row>
    <row r="304" spans="2:65" ht="18">
      <c r="B304" s="30">
        <v>302</v>
      </c>
      <c r="C304" s="75"/>
      <c r="D304" s="32"/>
      <c r="E304" s="32">
        <f t="shared" si="20"/>
        <v>32.379314520170894</v>
      </c>
      <c r="F304" s="32">
        <f t="shared" si="18"/>
        <v>0.008646905961965963</v>
      </c>
      <c r="G304" s="37">
        <f t="shared" si="23"/>
        <v>0.00019596823838126842</v>
      </c>
      <c r="H304" s="32">
        <f t="shared" si="21"/>
        <v>32.367843733477365</v>
      </c>
      <c r="I304" s="32">
        <f t="shared" si="19"/>
        <v>0</v>
      </c>
      <c r="J304" s="37">
        <f t="shared" si="22"/>
        <v>0</v>
      </c>
      <c r="K304" s="32"/>
      <c r="L304" s="32"/>
      <c r="M304" s="32"/>
      <c r="N304" s="32"/>
      <c r="O304" s="32"/>
      <c r="P304" s="32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</row>
    <row r="305" spans="2:65" ht="18">
      <c r="B305" s="30">
        <v>303</v>
      </c>
      <c r="C305" s="75"/>
      <c r="D305" s="32"/>
      <c r="E305" s="32">
        <f t="shared" si="20"/>
        <v>32.40225609355795</v>
      </c>
      <c r="F305" s="32">
        <f aca="true" t="shared" si="24" ref="F305:F368">(1/(SQRT(2*3.14159*$G$7^2)))*EXP((-1*(E305-$G$3)^2)/(2*$G$7^2))</f>
        <v>0.008860928577377821</v>
      </c>
      <c r="G305" s="37">
        <f t="shared" si="23"/>
        <v>0.0002008286354664135</v>
      </c>
      <c r="H305" s="32">
        <f t="shared" si="21"/>
        <v>32.39078530686442</v>
      </c>
      <c r="I305" s="32">
        <f aca="true" t="shared" si="25" ref="I305:I368">IF($L$59&gt;=$E305,0,(1/(SQRT(2*3.14159*$G$7^2)))*EXP((-1*($E305-$G$3)^2)/(2*$G$7^2)))</f>
        <v>0</v>
      </c>
      <c r="J305" s="37">
        <f t="shared" si="22"/>
        <v>0</v>
      </c>
      <c r="K305" s="32"/>
      <c r="L305" s="32"/>
      <c r="M305" s="32"/>
      <c r="N305" s="32"/>
      <c r="O305" s="32"/>
      <c r="P305" s="32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</row>
    <row r="306" spans="2:65" ht="18">
      <c r="B306" s="30">
        <v>304</v>
      </c>
      <c r="C306" s="75"/>
      <c r="D306" s="32"/>
      <c r="E306" s="32">
        <f aca="true" t="shared" si="26" ref="E306:E369">E305+(10*$G$7)/1000</f>
        <v>32.42519766694501</v>
      </c>
      <c r="F306" s="32">
        <f t="shared" si="24"/>
        <v>0.00907934056248059</v>
      </c>
      <c r="G306" s="37">
        <f t="shared" si="23"/>
        <v>0.00020578900052781822</v>
      </c>
      <c r="H306" s="32">
        <f aca="true" t="shared" si="27" ref="H306:H369">E305+(E306-E305)/2</f>
        <v>32.41372688025148</v>
      </c>
      <c r="I306" s="32">
        <f t="shared" si="25"/>
        <v>0</v>
      </c>
      <c r="J306" s="37">
        <f aca="true" t="shared" si="28" ref="J306:J369">($E306-$E305)*ABS(I305+((I306-I305)/2))</f>
        <v>0</v>
      </c>
      <c r="K306" s="32"/>
      <c r="L306" s="32"/>
      <c r="M306" s="32"/>
      <c r="N306" s="32"/>
      <c r="O306" s="32"/>
      <c r="P306" s="32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</row>
    <row r="307" spans="2:65" ht="18">
      <c r="B307" s="30">
        <v>305</v>
      </c>
      <c r="C307" s="75"/>
      <c r="D307" s="32"/>
      <c r="E307" s="32">
        <f t="shared" si="26"/>
        <v>32.44813924033207</v>
      </c>
      <c r="F307" s="32">
        <f t="shared" si="24"/>
        <v>0.009302205891783726</v>
      </c>
      <c r="G307" s="37">
        <f aca="true" t="shared" si="29" ref="G307:G370">(E307-E306)*ABS(F306+((F307-F306)/2))</f>
        <v>0.00021085079847406172</v>
      </c>
      <c r="H307" s="32">
        <f t="shared" si="27"/>
        <v>32.43666845363854</v>
      </c>
      <c r="I307" s="32">
        <f t="shared" si="25"/>
        <v>0</v>
      </c>
      <c r="J307" s="37">
        <f t="shared" si="28"/>
        <v>0</v>
      </c>
      <c r="K307" s="32"/>
      <c r="L307" s="32"/>
      <c r="M307" s="32"/>
      <c r="N307" s="32"/>
      <c r="O307" s="32"/>
      <c r="P307" s="32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</row>
    <row r="308" spans="2:65" ht="18">
      <c r="B308" s="30">
        <v>306</v>
      </c>
      <c r="C308" s="75"/>
      <c r="D308" s="32"/>
      <c r="E308" s="32">
        <f t="shared" si="26"/>
        <v>32.47108081371913</v>
      </c>
      <c r="F308" s="32">
        <f t="shared" si="24"/>
        <v>0.009529588761090849</v>
      </c>
      <c r="G308" s="37">
        <f t="shared" si="29"/>
        <v>0.0002160154995194657</v>
      </c>
      <c r="H308" s="32">
        <f t="shared" si="27"/>
        <v>32.4596100270256</v>
      </c>
      <c r="I308" s="32">
        <f t="shared" si="25"/>
        <v>0</v>
      </c>
      <c r="J308" s="37">
        <f t="shared" si="28"/>
        <v>0</v>
      </c>
      <c r="K308" s="32"/>
      <c r="L308" s="32"/>
      <c r="M308" s="32"/>
      <c r="N308" s="32"/>
      <c r="O308" s="32"/>
      <c r="P308" s="32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</row>
    <row r="309" spans="2:65" ht="18">
      <c r="B309" s="30">
        <v>307</v>
      </c>
      <c r="C309" s="75"/>
      <c r="D309" s="32"/>
      <c r="E309" s="32">
        <f t="shared" si="26"/>
        <v>32.494022387106185</v>
      </c>
      <c r="F309" s="32">
        <f t="shared" si="24"/>
        <v>0.00976155356694128</v>
      </c>
      <c r="G309" s="37">
        <f t="shared" si="29"/>
        <v>0.0002212845787193665</v>
      </c>
      <c r="H309" s="32">
        <f t="shared" si="27"/>
        <v>32.482551600412656</v>
      </c>
      <c r="I309" s="32">
        <f t="shared" si="25"/>
        <v>0</v>
      </c>
      <c r="J309" s="37">
        <f t="shared" si="28"/>
        <v>0</v>
      </c>
      <c r="K309" s="32"/>
      <c r="L309" s="32"/>
      <c r="M309" s="32"/>
      <c r="N309" s="32"/>
      <c r="O309" s="32"/>
      <c r="P309" s="32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</row>
    <row r="310" spans="2:65" ht="18">
      <c r="B310" s="30">
        <v>308</v>
      </c>
      <c r="C310" s="75"/>
      <c r="D310" s="32"/>
      <c r="E310" s="32">
        <f t="shared" si="26"/>
        <v>32.51696396049324</v>
      </c>
      <c r="F310" s="32">
        <f t="shared" si="24"/>
        <v>0.009998164885446463</v>
      </c>
      <c r="G310" s="37">
        <f t="shared" si="29"/>
        <v>0.00022665951549153028</v>
      </c>
      <c r="H310" s="32">
        <f t="shared" si="27"/>
        <v>32.505493173799714</v>
      </c>
      <c r="I310" s="32">
        <f t="shared" si="25"/>
        <v>0</v>
      </c>
      <c r="J310" s="37">
        <f t="shared" si="28"/>
        <v>0</v>
      </c>
      <c r="K310" s="32"/>
      <c r="L310" s="32"/>
      <c r="M310" s="32"/>
      <c r="N310" s="32"/>
      <c r="O310" s="32"/>
      <c r="P310" s="32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</row>
    <row r="311" spans="2:65" ht="18">
      <c r="B311" s="30">
        <v>309</v>
      </c>
      <c r="C311" s="75"/>
      <c r="D311" s="32"/>
      <c r="E311" s="32">
        <f t="shared" si="26"/>
        <v>32.5399055338803</v>
      </c>
      <c r="F311" s="32">
        <f t="shared" si="24"/>
        <v>0.010239487450519271</v>
      </c>
      <c r="G311" s="37">
        <f t="shared" si="29"/>
        <v>0.00023214179312366342</v>
      </c>
      <c r="H311" s="32">
        <f t="shared" si="27"/>
        <v>32.52843474718677</v>
      </c>
      <c r="I311" s="32">
        <f t="shared" si="25"/>
        <v>0</v>
      </c>
      <c r="J311" s="37">
        <f t="shared" si="28"/>
        <v>0</v>
      </c>
      <c r="K311" s="32"/>
      <c r="L311" s="32"/>
      <c r="M311" s="32"/>
      <c r="N311" s="32"/>
      <c r="O311" s="32"/>
      <c r="P311" s="32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</row>
    <row r="312" spans="2:65" ht="18">
      <c r="B312" s="30">
        <v>310</v>
      </c>
      <c r="C312" s="75"/>
      <c r="D312" s="32"/>
      <c r="E312" s="32">
        <f t="shared" si="26"/>
        <v>32.56284710726736</v>
      </c>
      <c r="F312" s="32">
        <f t="shared" si="24"/>
        <v>0.010485586131494704</v>
      </c>
      <c r="G312" s="37">
        <f t="shared" si="29"/>
        <v>0.00023773289826697693</v>
      </c>
      <c r="H312" s="32">
        <f t="shared" si="27"/>
        <v>32.55137632057383</v>
      </c>
      <c r="I312" s="32">
        <f t="shared" si="25"/>
        <v>0</v>
      </c>
      <c r="J312" s="37">
        <f t="shared" si="28"/>
        <v>0</v>
      </c>
      <c r="K312" s="32"/>
      <c r="L312" s="32"/>
      <c r="M312" s="32"/>
      <c r="N312" s="32"/>
      <c r="O312" s="32"/>
      <c r="P312" s="32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</row>
    <row r="313" spans="2:65" ht="18">
      <c r="B313" s="30">
        <v>311</v>
      </c>
      <c r="C313" s="75"/>
      <c r="D313" s="32"/>
      <c r="E313" s="32">
        <f t="shared" si="26"/>
        <v>32.58578868065442</v>
      </c>
      <c r="F313" s="32">
        <f t="shared" si="24"/>
        <v>0.010736525910140753</v>
      </c>
      <c r="G313" s="37">
        <f t="shared" si="29"/>
        <v>0.0002434343204157752</v>
      </c>
      <c r="H313" s="32">
        <f t="shared" si="27"/>
        <v>32.57431789396089</v>
      </c>
      <c r="I313" s="32">
        <f t="shared" si="25"/>
        <v>0</v>
      </c>
      <c r="J313" s="37">
        <f t="shared" si="28"/>
        <v>0</v>
      </c>
      <c r="K313" s="32"/>
      <c r="L313" s="32"/>
      <c r="M313" s="32"/>
      <c r="N313" s="32"/>
      <c r="O313" s="32"/>
      <c r="P313" s="32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</row>
    <row r="314" spans="2:65" ht="18">
      <c r="B314" s="30">
        <v>312</v>
      </c>
      <c r="C314" s="75"/>
      <c r="D314" s="32"/>
      <c r="E314" s="32">
        <f t="shared" si="26"/>
        <v>32.608730254041475</v>
      </c>
      <c r="F314" s="32">
        <f t="shared" si="24"/>
        <v>0.01099237185705871</v>
      </c>
      <c r="G314" s="37">
        <f t="shared" si="29"/>
        <v>0.0002492475513730453</v>
      </c>
      <c r="H314" s="32">
        <f t="shared" si="27"/>
        <v>32.597259467347946</v>
      </c>
      <c r="I314" s="32">
        <f t="shared" si="25"/>
        <v>0</v>
      </c>
      <c r="J314" s="37">
        <f t="shared" si="28"/>
        <v>0</v>
      </c>
      <c r="K314" s="32"/>
      <c r="L314" s="32"/>
      <c r="M314" s="32"/>
      <c r="N314" s="32"/>
      <c r="O314" s="32"/>
      <c r="P314" s="32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</row>
    <row r="315" spans="2:65" ht="18">
      <c r="B315" s="30">
        <v>313</v>
      </c>
      <c r="C315" s="75"/>
      <c r="D315" s="32"/>
      <c r="E315" s="32">
        <f t="shared" si="26"/>
        <v>32.631671827428534</v>
      </c>
      <c r="F315" s="32">
        <f t="shared" si="24"/>
        <v>0.01125318910747258</v>
      </c>
      <c r="G315" s="37">
        <f t="shared" si="29"/>
        <v>0.0002551740847020354</v>
      </c>
      <c r="H315" s="32">
        <f t="shared" si="27"/>
        <v>32.620201040735004</v>
      </c>
      <c r="I315" s="32">
        <f t="shared" si="25"/>
        <v>0</v>
      </c>
      <c r="J315" s="37">
        <f t="shared" si="28"/>
        <v>0</v>
      </c>
      <c r="K315" s="32"/>
      <c r="L315" s="32"/>
      <c r="M315" s="32"/>
      <c r="N315" s="32"/>
      <c r="O315" s="32"/>
      <c r="P315" s="32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</row>
    <row r="316" spans="2:65" ht="18">
      <c r="B316" s="30">
        <v>314</v>
      </c>
      <c r="C316" s="75"/>
      <c r="D316" s="32"/>
      <c r="E316" s="32">
        <f t="shared" si="26"/>
        <v>32.65461340081559</v>
      </c>
      <c r="F316" s="32">
        <f t="shared" si="24"/>
        <v>0.01151904283640762</v>
      </c>
      <c r="G316" s="37">
        <f t="shared" si="29"/>
        <v>0.0002612154151638188</v>
      </c>
      <c r="H316" s="32">
        <f t="shared" si="27"/>
        <v>32.64314261412206</v>
      </c>
      <c r="I316" s="32">
        <f t="shared" si="25"/>
        <v>0</v>
      </c>
      <c r="J316" s="37">
        <f t="shared" si="28"/>
        <v>0</v>
      </c>
      <c r="K316" s="32"/>
      <c r="L316" s="32"/>
      <c r="M316" s="32"/>
      <c r="N316" s="32"/>
      <c r="O316" s="32"/>
      <c r="P316" s="32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</row>
    <row r="317" spans="2:65" ht="18">
      <c r="B317" s="30">
        <v>315</v>
      </c>
      <c r="C317" s="75"/>
      <c r="D317" s="32"/>
      <c r="E317" s="32">
        <f t="shared" si="26"/>
        <v>32.67755497420265</v>
      </c>
      <c r="F317" s="32">
        <f t="shared" si="24"/>
        <v>0.011789998233258603</v>
      </c>
      <c r="G317" s="37">
        <f t="shared" si="29"/>
        <v>0.00026737303814085013</v>
      </c>
      <c r="H317" s="32">
        <f t="shared" si="27"/>
        <v>32.66608418750912</v>
      </c>
      <c r="I317" s="32">
        <f t="shared" si="25"/>
        <v>0</v>
      </c>
      <c r="J317" s="37">
        <f t="shared" si="28"/>
        <v>0</v>
      </c>
      <c r="K317" s="32"/>
      <c r="L317" s="32"/>
      <c r="M317" s="32"/>
      <c r="N317" s="32"/>
      <c r="O317" s="32"/>
      <c r="P317" s="32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</row>
    <row r="318" spans="2:65" ht="18">
      <c r="B318" s="30">
        <v>316</v>
      </c>
      <c r="C318" s="75"/>
      <c r="D318" s="32"/>
      <c r="E318" s="32">
        <f t="shared" si="26"/>
        <v>32.70049654758971</v>
      </c>
      <c r="F318" s="32">
        <f t="shared" si="24"/>
        <v>0.012066120475748673</v>
      </c>
      <c r="G318" s="37">
        <f t="shared" si="29"/>
        <v>0.00027364844904653073</v>
      </c>
      <c r="H318" s="32">
        <f t="shared" si="27"/>
        <v>32.68902576089618</v>
      </c>
      <c r="I318" s="32">
        <f t="shared" si="25"/>
        <v>0</v>
      </c>
      <c r="J318" s="37">
        <f t="shared" si="28"/>
        <v>0</v>
      </c>
      <c r="K318" s="32"/>
      <c r="L318" s="32"/>
      <c r="M318" s="32"/>
      <c r="N318" s="32"/>
      <c r="O318" s="32"/>
      <c r="P318" s="32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</row>
    <row r="319" spans="2:65" ht="18">
      <c r="B319" s="30">
        <v>317</v>
      </c>
      <c r="C319" s="75"/>
      <c r="D319" s="32"/>
      <c r="E319" s="32">
        <f t="shared" si="26"/>
        <v>32.723438120976766</v>
      </c>
      <c r="F319" s="32">
        <f t="shared" si="24"/>
        <v>0.012347474703280287</v>
      </c>
      <c r="G319" s="37">
        <f t="shared" si="29"/>
        <v>0.0002800431427208111</v>
      </c>
      <c r="H319" s="32">
        <f t="shared" si="27"/>
        <v>32.71196733428324</v>
      </c>
      <c r="I319" s="32">
        <f t="shared" si="25"/>
        <v>0</v>
      </c>
      <c r="J319" s="37">
        <f t="shared" si="28"/>
        <v>0</v>
      </c>
      <c r="K319" s="32"/>
      <c r="L319" s="32"/>
      <c r="M319" s="32"/>
      <c r="N319" s="32"/>
      <c r="O319" s="32"/>
      <c r="P319" s="32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</row>
    <row r="320" spans="2:65" ht="18">
      <c r="B320" s="30">
        <v>318</v>
      </c>
      <c r="C320" s="75"/>
      <c r="D320" s="32"/>
      <c r="E320" s="32">
        <f t="shared" si="26"/>
        <v>32.746379694363824</v>
      </c>
      <c r="F320" s="32">
        <f t="shared" si="24"/>
        <v>0.012634125989680063</v>
      </c>
      <c r="G320" s="37">
        <f t="shared" si="29"/>
        <v>0.00028655861281186637</v>
      </c>
      <c r="H320" s="32">
        <f t="shared" si="27"/>
        <v>32.734908907670295</v>
      </c>
      <c r="I320" s="32">
        <f t="shared" si="25"/>
        <v>0</v>
      </c>
      <c r="J320" s="37">
        <f t="shared" si="28"/>
        <v>0</v>
      </c>
      <c r="K320" s="32"/>
      <c r="L320" s="32"/>
      <c r="M320" s="32"/>
      <c r="N320" s="32"/>
      <c r="O320" s="32"/>
      <c r="P320" s="32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</row>
    <row r="321" spans="2:65" ht="18">
      <c r="B321" s="30">
        <v>319</v>
      </c>
      <c r="C321" s="75"/>
      <c r="D321" s="32"/>
      <c r="E321" s="32">
        <f t="shared" si="26"/>
        <v>32.76932126775088</v>
      </c>
      <c r="F321" s="32">
        <f t="shared" si="24"/>
        <v>0.01292613931533989</v>
      </c>
      <c r="G321" s="37">
        <f t="shared" si="29"/>
        <v>0.0002931963511438958</v>
      </c>
      <c r="H321" s="32">
        <f t="shared" si="27"/>
        <v>32.75785048105735</v>
      </c>
      <c r="I321" s="32">
        <f t="shared" si="25"/>
        <v>0</v>
      </c>
      <c r="J321" s="37">
        <f t="shared" si="28"/>
        <v>0</v>
      </c>
      <c r="K321" s="32"/>
      <c r="L321" s="32"/>
      <c r="M321" s="32"/>
      <c r="N321" s="32"/>
      <c r="O321" s="32"/>
      <c r="P321" s="32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</row>
    <row r="322" spans="2:65" ht="18">
      <c r="B322" s="30">
        <v>320</v>
      </c>
      <c r="C322" s="75"/>
      <c r="D322" s="32"/>
      <c r="E322" s="32">
        <f t="shared" si="26"/>
        <v>32.79226284113794</v>
      </c>
      <c r="F322" s="32">
        <f t="shared" si="24"/>
        <v>0.013223579538757142</v>
      </c>
      <c r="G322" s="37">
        <f t="shared" si="29"/>
        <v>0.00029995784707110266</v>
      </c>
      <c r="H322" s="32">
        <f t="shared" si="27"/>
        <v>32.78079205444441</v>
      </c>
      <c r="I322" s="32">
        <f t="shared" si="25"/>
        <v>0</v>
      </c>
      <c r="J322" s="37">
        <f t="shared" si="28"/>
        <v>0</v>
      </c>
      <c r="K322" s="32"/>
      <c r="L322" s="32"/>
      <c r="M322" s="32"/>
      <c r="N322" s="32"/>
      <c r="O322" s="32"/>
      <c r="P322" s="32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</row>
    <row r="323" spans="2:65" ht="18">
      <c r="B323" s="30">
        <v>321</v>
      </c>
      <c r="C323" s="75"/>
      <c r="D323" s="32"/>
      <c r="E323" s="32">
        <f t="shared" si="26"/>
        <v>32.815204414525</v>
      </c>
      <c r="F323" s="32">
        <f t="shared" si="24"/>
        <v>0.013526511367477349</v>
      </c>
      <c r="G323" s="37">
        <f t="shared" si="29"/>
        <v>0.0003068445868179278</v>
      </c>
      <c r="H323" s="32">
        <f t="shared" si="27"/>
        <v>32.80373362783147</v>
      </c>
      <c r="I323" s="32">
        <f t="shared" si="25"/>
        <v>0</v>
      </c>
      <c r="J323" s="37">
        <f t="shared" si="28"/>
        <v>0</v>
      </c>
      <c r="K323" s="32"/>
      <c r="L323" s="32"/>
      <c r="M323" s="32"/>
      <c r="N323" s="32"/>
      <c r="O323" s="32"/>
      <c r="P323" s="32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</row>
    <row r="324" spans="2:65" ht="18">
      <c r="B324" s="30">
        <v>322</v>
      </c>
      <c r="C324" s="75"/>
      <c r="D324" s="32"/>
      <c r="E324" s="32">
        <f t="shared" si="26"/>
        <v>32.83814598791206</v>
      </c>
      <c r="F324" s="32">
        <f t="shared" si="24"/>
        <v>0.01383499932844307</v>
      </c>
      <c r="G324" s="37">
        <f t="shared" si="29"/>
        <v>0.0003138580528056175</v>
      </c>
      <c r="H324" s="32">
        <f t="shared" si="27"/>
        <v>32.82667520121853</v>
      </c>
      <c r="I324" s="32">
        <f t="shared" si="25"/>
        <v>0</v>
      </c>
      <c r="J324" s="37">
        <f t="shared" si="28"/>
        <v>0</v>
      </c>
      <c r="K324" s="32"/>
      <c r="L324" s="32"/>
      <c r="M324" s="32"/>
      <c r="N324" s="32"/>
      <c r="O324" s="32"/>
      <c r="P324" s="32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</row>
    <row r="325" spans="2:65" ht="18">
      <c r="B325" s="30">
        <v>323</v>
      </c>
      <c r="C325" s="75"/>
      <c r="D325" s="32"/>
      <c r="E325" s="32">
        <f t="shared" si="26"/>
        <v>32.861087561299115</v>
      </c>
      <c r="F325" s="32">
        <f t="shared" si="24"/>
        <v>0.014149107737753356</v>
      </c>
      <c r="G325" s="37">
        <f t="shared" si="29"/>
        <v>0.000320999722965219</v>
      </c>
      <c r="H325" s="32">
        <f t="shared" si="27"/>
        <v>32.849616774605586</v>
      </c>
      <c r="I325" s="32">
        <f t="shared" si="25"/>
        <v>0</v>
      </c>
      <c r="J325" s="37">
        <f t="shared" si="28"/>
        <v>0</v>
      </c>
      <c r="K325" s="32"/>
      <c r="L325" s="32"/>
      <c r="M325" s="32"/>
      <c r="N325" s="32"/>
      <c r="O325" s="32"/>
      <c r="P325" s="32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</row>
    <row r="326" spans="2:65" ht="18">
      <c r="B326" s="30">
        <v>324</v>
      </c>
      <c r="C326" s="75"/>
      <c r="D326" s="32"/>
      <c r="E326" s="32">
        <f t="shared" si="26"/>
        <v>32.88402913468617</v>
      </c>
      <c r="F326" s="32">
        <f t="shared" si="24"/>
        <v>0.014468900669838657</v>
      </c>
      <c r="G326" s="37">
        <f t="shared" si="29"/>
        <v>0.0003282710700371097</v>
      </c>
      <c r="H326" s="32">
        <f t="shared" si="27"/>
        <v>32.872558347992644</v>
      </c>
      <c r="I326" s="32">
        <f t="shared" si="25"/>
        <v>0</v>
      </c>
      <c r="J326" s="37">
        <f t="shared" si="28"/>
        <v>0</v>
      </c>
      <c r="K326" s="32"/>
      <c r="L326" s="32"/>
      <c r="M326" s="32"/>
      <c r="N326" s="32"/>
      <c r="O326" s="32"/>
      <c r="P326" s="32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</row>
    <row r="327" spans="2:65" ht="18">
      <c r="B327" s="30">
        <v>325</v>
      </c>
      <c r="C327" s="75"/>
      <c r="D327" s="32"/>
      <c r="E327" s="32">
        <f t="shared" si="26"/>
        <v>32.90697070807323</v>
      </c>
      <c r="F327" s="32">
        <f t="shared" si="24"/>
        <v>0.014794441926056503</v>
      </c>
      <c r="G327" s="37">
        <f t="shared" si="29"/>
        <v>0.0003356735608571768</v>
      </c>
      <c r="H327" s="32">
        <f t="shared" si="27"/>
        <v>32.8954999213797</v>
      </c>
      <c r="I327" s="32">
        <f t="shared" si="25"/>
        <v>0</v>
      </c>
      <c r="J327" s="37">
        <f t="shared" si="28"/>
        <v>0</v>
      </c>
      <c r="K327" s="32"/>
      <c r="L327" s="32"/>
      <c r="M327" s="32"/>
      <c r="N327" s="32"/>
      <c r="O327" s="32"/>
      <c r="P327" s="32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</row>
    <row r="328" spans="2:65" ht="18">
      <c r="B328" s="30">
        <v>326</v>
      </c>
      <c r="C328" s="75"/>
      <c r="D328" s="32"/>
      <c r="E328" s="32">
        <f t="shared" si="26"/>
        <v>32.92991228146029</v>
      </c>
      <c r="F328" s="32">
        <f t="shared" si="24"/>
        <v>0.015125795002713893</v>
      </c>
      <c r="G328" s="37">
        <f t="shared" si="29"/>
        <v>0.00034320865562977677</v>
      </c>
      <c r="H328" s="32">
        <f t="shared" si="27"/>
        <v>32.91844149476676</v>
      </c>
      <c r="I328" s="32">
        <f t="shared" si="25"/>
        <v>0</v>
      </c>
      <c r="J328" s="37">
        <f t="shared" si="28"/>
        <v>0</v>
      </c>
      <c r="K328" s="32"/>
      <c r="L328" s="32"/>
      <c r="M328" s="32"/>
      <c r="N328" s="32"/>
      <c r="O328" s="32"/>
      <c r="P328" s="32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</row>
    <row r="329" spans="2:65" ht="18">
      <c r="B329" s="30">
        <v>327</v>
      </c>
      <c r="C329" s="75"/>
      <c r="D329" s="32"/>
      <c r="E329" s="32">
        <f t="shared" si="26"/>
        <v>32.95285385484735</v>
      </c>
      <c r="F329" s="32">
        <f t="shared" si="24"/>
        <v>0.015463023058522813</v>
      </c>
      <c r="G329" s="37">
        <f t="shared" si="29"/>
        <v>0.00035087780718761594</v>
      </c>
      <c r="H329" s="32">
        <f t="shared" si="27"/>
        <v>32.94138306815382</v>
      </c>
      <c r="I329" s="32">
        <f t="shared" si="25"/>
        <v>0</v>
      </c>
      <c r="J329" s="37">
        <f t="shared" si="28"/>
        <v>0</v>
      </c>
      <c r="K329" s="32"/>
      <c r="L329" s="32"/>
      <c r="M329" s="32"/>
      <c r="N329" s="32"/>
      <c r="O329" s="32"/>
      <c r="P329" s="32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</row>
    <row r="330" spans="2:65" ht="18">
      <c r="B330" s="30">
        <v>328</v>
      </c>
      <c r="C330" s="75"/>
      <c r="D330" s="32"/>
      <c r="E330" s="32">
        <f t="shared" si="26"/>
        <v>32.975795428234406</v>
      </c>
      <c r="F330" s="32">
        <f t="shared" si="24"/>
        <v>0.015806188881495917</v>
      </c>
      <c r="G330" s="37">
        <f t="shared" si="29"/>
        <v>0.00035868246023870737</v>
      </c>
      <c r="H330" s="32">
        <f t="shared" si="27"/>
        <v>32.96432464154088</v>
      </c>
      <c r="I330" s="32">
        <f t="shared" si="25"/>
        <v>0</v>
      </c>
      <c r="J330" s="37">
        <f t="shared" si="28"/>
        <v>0</v>
      </c>
      <c r="K330" s="32"/>
      <c r="L330" s="32"/>
      <c r="M330" s="32"/>
      <c r="N330" s="32"/>
      <c r="O330" s="32"/>
      <c r="P330" s="32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</row>
    <row r="331" spans="2:65" ht="18">
      <c r="B331" s="30">
        <v>329</v>
      </c>
      <c r="C331" s="75"/>
      <c r="D331" s="32"/>
      <c r="E331" s="32">
        <f t="shared" si="26"/>
        <v>32.998737001621464</v>
      </c>
      <c r="F331" s="32">
        <f t="shared" si="24"/>
        <v>0.01615535485528988</v>
      </c>
      <c r="G331" s="37">
        <f t="shared" si="29"/>
        <v>0.00036662405060057014</v>
      </c>
      <c r="H331" s="32">
        <f t="shared" si="27"/>
        <v>32.987266214927935</v>
      </c>
      <c r="I331" s="32">
        <f t="shared" si="25"/>
        <v>0</v>
      </c>
      <c r="J331" s="37">
        <f t="shared" si="28"/>
        <v>0</v>
      </c>
      <c r="K331" s="32"/>
      <c r="L331" s="32"/>
      <c r="M331" s="32"/>
      <c r="N331" s="32"/>
      <c r="O331" s="32"/>
      <c r="P331" s="32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</row>
    <row r="332" spans="2:65" ht="18">
      <c r="B332" s="30">
        <v>330</v>
      </c>
      <c r="C332" s="75"/>
      <c r="D332" s="32"/>
      <c r="E332" s="32">
        <f t="shared" si="26"/>
        <v>33.02167857500852</v>
      </c>
      <c r="F332" s="32">
        <f t="shared" si="24"/>
        <v>0.01651058292500448</v>
      </c>
      <c r="G332" s="37">
        <f t="shared" si="29"/>
        <v>0.00037470400442184934</v>
      </c>
      <c r="H332" s="32">
        <f t="shared" si="27"/>
        <v>33.01020778831499</v>
      </c>
      <c r="I332" s="32">
        <f t="shared" si="25"/>
        <v>0</v>
      </c>
      <c r="J332" s="37">
        <f t="shared" si="28"/>
        <v>0</v>
      </c>
      <c r="K332" s="32"/>
      <c r="L332" s="32"/>
      <c r="M332" s="32"/>
      <c r="N332" s="32"/>
      <c r="O332" s="32"/>
      <c r="P332" s="32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</row>
    <row r="333" spans="2:65" ht="18">
      <c r="B333" s="30">
        <v>331</v>
      </c>
      <c r="C333" s="75"/>
      <c r="D333" s="32"/>
      <c r="E333" s="32">
        <f t="shared" si="26"/>
        <v>33.04462014839558</v>
      </c>
      <c r="F333" s="32">
        <f t="shared" si="24"/>
        <v>0.01687193456244621</v>
      </c>
      <c r="G333" s="37">
        <f t="shared" si="29"/>
        <v>0.00038292373739155116</v>
      </c>
      <c r="H333" s="32">
        <f t="shared" si="27"/>
        <v>33.03314936170205</v>
      </c>
      <c r="I333" s="32">
        <f t="shared" si="25"/>
        <v>0</v>
      </c>
      <c r="J333" s="37">
        <f t="shared" si="28"/>
        <v>0</v>
      </c>
      <c r="K333" s="32"/>
      <c r="L333" s="32"/>
      <c r="M333" s="32"/>
      <c r="N333" s="32"/>
      <c r="O333" s="32"/>
      <c r="P333" s="32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</row>
    <row r="334" spans="2:65" ht="18">
      <c r="B334" s="30">
        <v>332</v>
      </c>
      <c r="C334" s="75"/>
      <c r="D334" s="32"/>
      <c r="E334" s="32">
        <f t="shared" si="26"/>
        <v>33.06756172178264</v>
      </c>
      <c r="F334" s="32">
        <f t="shared" si="24"/>
        <v>0.01723947073086549</v>
      </c>
      <c r="G334" s="37">
        <f t="shared" si="29"/>
        <v>0.0003912846539360972</v>
      </c>
      <c r="H334" s="32">
        <f t="shared" si="27"/>
        <v>33.05609093508911</v>
      </c>
      <c r="I334" s="32">
        <f t="shared" si="25"/>
        <v>0</v>
      </c>
      <c r="J334" s="37">
        <f t="shared" si="28"/>
        <v>0</v>
      </c>
      <c r="K334" s="32"/>
      <c r="L334" s="32"/>
      <c r="M334" s="32"/>
      <c r="N334" s="32"/>
      <c r="O334" s="32"/>
      <c r="P334" s="32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</row>
    <row r="335" spans="2:65" ht="18">
      <c r="B335" s="30">
        <v>333</v>
      </c>
      <c r="C335" s="75"/>
      <c r="D335" s="32"/>
      <c r="E335" s="32">
        <f t="shared" si="26"/>
        <v>33.0905032951697</v>
      </c>
      <c r="F335" s="32">
        <f t="shared" si="24"/>
        <v>0.017613251849177492</v>
      </c>
      <c r="G335" s="37">
        <f t="shared" si="29"/>
        <v>0.0003997881464044175</v>
      </c>
      <c r="H335" s="32">
        <f t="shared" si="27"/>
        <v>33.07903250847617</v>
      </c>
      <c r="I335" s="32">
        <f t="shared" si="25"/>
        <v>0</v>
      </c>
      <c r="J335" s="37">
        <f t="shared" si="28"/>
        <v>0</v>
      </c>
      <c r="K335" s="32"/>
      <c r="L335" s="32"/>
      <c r="M335" s="32"/>
      <c r="N335" s="32"/>
      <c r="O335" s="32"/>
      <c r="P335" s="32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</row>
    <row r="336" spans="2:65" ht="18">
      <c r="B336" s="30">
        <v>334</v>
      </c>
      <c r="C336" s="75"/>
      <c r="D336" s="32"/>
      <c r="E336" s="32">
        <f t="shared" si="26"/>
        <v>33.113444868556755</v>
      </c>
      <c r="F336" s="32">
        <f t="shared" si="24"/>
        <v>0.017993337755676703</v>
      </c>
      <c r="G336" s="37">
        <f t="shared" si="29"/>
        <v>0.0004084355942413123</v>
      </c>
      <c r="H336" s="32">
        <f t="shared" si="27"/>
        <v>33.101974081863226</v>
      </c>
      <c r="I336" s="32">
        <f t="shared" si="25"/>
        <v>0</v>
      </c>
      <c r="J336" s="37">
        <f t="shared" si="28"/>
        <v>0</v>
      </c>
      <c r="K336" s="32"/>
      <c r="L336" s="32"/>
      <c r="M336" s="32"/>
      <c r="N336" s="32"/>
      <c r="O336" s="32"/>
      <c r="P336" s="32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</row>
    <row r="337" spans="2:65" ht="18">
      <c r="B337" s="30">
        <v>335</v>
      </c>
      <c r="C337" s="75"/>
      <c r="D337" s="32"/>
      <c r="E337" s="32">
        <f t="shared" si="26"/>
        <v>33.13638644194381</v>
      </c>
      <c r="F337" s="32">
        <f t="shared" si="24"/>
        <v>0.01837978767125654</v>
      </c>
      <c r="G337" s="37">
        <f t="shared" si="29"/>
        <v>0.00041722836314933</v>
      </c>
      <c r="H337" s="32">
        <f t="shared" si="27"/>
        <v>33.124915655250284</v>
      </c>
      <c r="I337" s="32">
        <f t="shared" si="25"/>
        <v>0</v>
      </c>
      <c r="J337" s="37">
        <f t="shared" si="28"/>
        <v>0</v>
      </c>
      <c r="K337" s="32"/>
      <c r="L337" s="32"/>
      <c r="M337" s="32"/>
      <c r="N337" s="32"/>
      <c r="O337" s="32"/>
      <c r="P337" s="32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</row>
    <row r="338" spans="2:65" ht="18">
      <c r="B338" s="30">
        <v>336</v>
      </c>
      <c r="C338" s="75"/>
      <c r="D338" s="32"/>
      <c r="E338" s="32">
        <f t="shared" si="26"/>
        <v>33.15932801533087</v>
      </c>
      <c r="F338" s="32">
        <f t="shared" si="24"/>
        <v>0.018772660162145273</v>
      </c>
      <c r="G338" s="37">
        <f t="shared" si="29"/>
        <v>0.00042616780423941874</v>
      </c>
      <c r="H338" s="32">
        <f t="shared" si="27"/>
        <v>33.14785722863734</v>
      </c>
      <c r="I338" s="32">
        <f t="shared" si="25"/>
        <v>0</v>
      </c>
      <c r="J338" s="37">
        <f t="shared" si="28"/>
        <v>0</v>
      </c>
      <c r="K338" s="32"/>
      <c r="L338" s="32"/>
      <c r="M338" s="32"/>
      <c r="N338" s="32"/>
      <c r="O338" s="32"/>
      <c r="P338" s="32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</row>
    <row r="339" spans="2:65" ht="18">
      <c r="B339" s="30">
        <v>337</v>
      </c>
      <c r="C339" s="75"/>
      <c r="D339" s="32"/>
      <c r="E339" s="32">
        <f t="shared" si="26"/>
        <v>33.18226958871793</v>
      </c>
      <c r="F339" s="32">
        <f t="shared" si="24"/>
        <v>0.01917201310217064</v>
      </c>
      <c r="G339" s="37">
        <f t="shared" si="29"/>
        <v>0.0004352552531706236</v>
      </c>
      <c r="H339" s="32">
        <f t="shared" si="27"/>
        <v>33.1707988020244</v>
      </c>
      <c r="I339" s="32">
        <f t="shared" si="25"/>
        <v>0</v>
      </c>
      <c r="J339" s="37">
        <f t="shared" si="28"/>
        <v>0</v>
      </c>
      <c r="K339" s="32"/>
      <c r="L339" s="32"/>
      <c r="M339" s="32"/>
      <c r="N339" s="32"/>
      <c r="O339" s="32"/>
      <c r="P339" s="32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</row>
    <row r="340" spans="2:65" ht="18">
      <c r="B340" s="30">
        <v>338</v>
      </c>
      <c r="C340" s="75"/>
      <c r="D340" s="32"/>
      <c r="E340" s="32">
        <f t="shared" si="26"/>
        <v>33.20521116210499</v>
      </c>
      <c r="F340" s="32">
        <f t="shared" si="24"/>
        <v>0.01957790363456582</v>
      </c>
      <c r="G340" s="37">
        <f t="shared" si="29"/>
        <v>0.0004444920292791163</v>
      </c>
      <c r="H340" s="32">
        <f t="shared" si="27"/>
        <v>33.19374037541146</v>
      </c>
      <c r="I340" s="32">
        <f t="shared" si="25"/>
        <v>0</v>
      </c>
      <c r="J340" s="37">
        <f t="shared" si="28"/>
        <v>0</v>
      </c>
      <c r="K340" s="32"/>
      <c r="L340" s="32"/>
      <c r="M340" s="32"/>
      <c r="N340" s="32"/>
      <c r="O340" s="32"/>
      <c r="P340" s="32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</row>
    <row r="341" spans="2:65" ht="18">
      <c r="B341" s="30">
        <v>339</v>
      </c>
      <c r="C341" s="75"/>
      <c r="D341" s="32"/>
      <c r="E341" s="32">
        <f t="shared" si="26"/>
        <v>33.228152735492046</v>
      </c>
      <c r="F341" s="32">
        <f t="shared" si="24"/>
        <v>0.019990388133330095</v>
      </c>
      <c r="G341" s="37">
        <f t="shared" si="29"/>
        <v>0.00045387943469685666</v>
      </c>
      <c r="H341" s="32">
        <f t="shared" si="27"/>
        <v>33.21668194879852</v>
      </c>
      <c r="I341" s="32">
        <f t="shared" si="25"/>
        <v>0</v>
      </c>
      <c r="J341" s="37">
        <f t="shared" si="28"/>
        <v>0</v>
      </c>
      <c r="K341" s="32"/>
      <c r="L341" s="32"/>
      <c r="M341" s="32"/>
      <c r="N341" s="32"/>
      <c r="O341" s="32"/>
      <c r="P341" s="32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</row>
    <row r="342" spans="2:65" ht="18">
      <c r="B342" s="30">
        <v>340</v>
      </c>
      <c r="C342" s="75"/>
      <c r="D342" s="32"/>
      <c r="E342" s="32">
        <f t="shared" si="26"/>
        <v>33.251094308879104</v>
      </c>
      <c r="F342" s="32">
        <f t="shared" si="24"/>
        <v>0.02040952216415816</v>
      </c>
      <c r="G342" s="37">
        <f t="shared" si="29"/>
        <v>0.00046341875346019663</v>
      </c>
      <c r="H342" s="32">
        <f t="shared" si="27"/>
        <v>33.239623522185575</v>
      </c>
      <c r="I342" s="32">
        <f t="shared" si="25"/>
        <v>0</v>
      </c>
      <c r="J342" s="37">
        <f t="shared" si="28"/>
        <v>0</v>
      </c>
      <c r="K342" s="32"/>
      <c r="L342" s="32"/>
      <c r="M342" s="32"/>
      <c r="N342" s="32"/>
      <c r="O342" s="32"/>
      <c r="P342" s="32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</row>
    <row r="343" spans="2:65" ht="18">
      <c r="B343" s="30">
        <v>341</v>
      </c>
      <c r="C343" s="75"/>
      <c r="D343" s="32"/>
      <c r="E343" s="32">
        <f t="shared" si="26"/>
        <v>33.27403588226616</v>
      </c>
      <c r="F343" s="32">
        <f t="shared" si="24"/>
        <v>0.02083536044495281</v>
      </c>
      <c r="G343" s="37">
        <f t="shared" si="29"/>
        <v>0.00047311125060875897</v>
      </c>
      <c r="H343" s="32">
        <f t="shared" si="27"/>
        <v>33.26256509557263</v>
      </c>
      <c r="I343" s="32">
        <f t="shared" si="25"/>
        <v>0</v>
      </c>
      <c r="J343" s="37">
        <f t="shared" si="28"/>
        <v>0</v>
      </c>
      <c r="K343" s="32"/>
      <c r="L343" s="32"/>
      <c r="M343" s="32"/>
      <c r="N343" s="32"/>
      <c r="O343" s="32"/>
      <c r="P343" s="32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</row>
    <row r="344" spans="2:65" ht="18">
      <c r="B344" s="30">
        <v>342</v>
      </c>
      <c r="C344" s="75"/>
      <c r="D344" s="32"/>
      <c r="E344" s="32">
        <f t="shared" si="26"/>
        <v>33.29697745565322</v>
      </c>
      <c r="F344" s="32">
        <f t="shared" si="24"/>
        <v>0.021267956805935847</v>
      </c>
      <c r="G344" s="37">
        <f t="shared" si="29"/>
        <v>0.00048295817127492693</v>
      </c>
      <c r="H344" s="32">
        <f t="shared" si="27"/>
        <v>33.28550666895969</v>
      </c>
      <c r="I344" s="32">
        <f t="shared" si="25"/>
        <v>0</v>
      </c>
      <c r="J344" s="37">
        <f t="shared" si="28"/>
        <v>0</v>
      </c>
      <c r="K344" s="32"/>
      <c r="L344" s="32"/>
      <c r="M344" s="32"/>
      <c r="N344" s="32"/>
      <c r="O344" s="32"/>
      <c r="P344" s="32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</row>
    <row r="345" spans="2:65" ht="18">
      <c r="B345" s="30">
        <v>343</v>
      </c>
      <c r="C345" s="75"/>
      <c r="D345" s="32"/>
      <c r="E345" s="32">
        <f t="shared" si="26"/>
        <v>33.31991902904028</v>
      </c>
      <c r="F345" s="32">
        <f t="shared" si="24"/>
        <v>0.02170736414937322</v>
      </c>
      <c r="G345" s="37">
        <f t="shared" si="29"/>
        <v>0.0004929607397643006</v>
      </c>
      <c r="H345" s="32">
        <f t="shared" si="27"/>
        <v>33.30844824234675</v>
      </c>
      <c r="I345" s="32">
        <f t="shared" si="25"/>
        <v>0</v>
      </c>
      <c r="J345" s="37">
        <f t="shared" si="28"/>
        <v>0</v>
      </c>
      <c r="K345" s="32"/>
      <c r="L345" s="32"/>
      <c r="M345" s="32"/>
      <c r="N345" s="32"/>
      <c r="O345" s="32"/>
      <c r="P345" s="32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</row>
    <row r="346" spans="2:65" ht="18">
      <c r="B346" s="30">
        <v>344</v>
      </c>
      <c r="C346" s="75"/>
      <c r="D346" s="32"/>
      <c r="E346" s="32">
        <f t="shared" si="26"/>
        <v>33.342860602427336</v>
      </c>
      <c r="F346" s="32">
        <f t="shared" si="24"/>
        <v>0.022153634408930676</v>
      </c>
      <c r="G346" s="37">
        <f t="shared" si="29"/>
        <v>0.0005031201586274904</v>
      </c>
      <c r="H346" s="32">
        <f t="shared" si="27"/>
        <v>33.33138981573381</v>
      </c>
      <c r="I346" s="32">
        <f t="shared" si="25"/>
        <v>0</v>
      </c>
      <c r="J346" s="37">
        <f t="shared" si="28"/>
        <v>0</v>
      </c>
      <c r="K346" s="32"/>
      <c r="L346" s="32"/>
      <c r="M346" s="32"/>
      <c r="N346" s="32"/>
      <c r="O346" s="32"/>
      <c r="P346" s="32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</row>
    <row r="347" spans="2:65" ht="18">
      <c r="B347" s="30">
        <v>345</v>
      </c>
      <c r="C347" s="75"/>
      <c r="D347" s="32"/>
      <c r="E347" s="32">
        <f t="shared" si="26"/>
        <v>33.365802175814395</v>
      </c>
      <c r="F347" s="32">
        <f t="shared" si="24"/>
        <v>0.022606818508676952</v>
      </c>
      <c r="G347" s="37">
        <f t="shared" si="29"/>
        <v>0.0005134376077236284</v>
      </c>
      <c r="H347" s="32">
        <f t="shared" si="27"/>
        <v>33.354331389120865</v>
      </c>
      <c r="I347" s="32">
        <f t="shared" si="25"/>
        <v>0</v>
      </c>
      <c r="J347" s="37">
        <f t="shared" si="28"/>
        <v>0</v>
      </c>
      <c r="K347" s="32"/>
      <c r="L347" s="32"/>
      <c r="M347" s="32"/>
      <c r="N347" s="32"/>
      <c r="O347" s="32"/>
      <c r="P347" s="32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</row>
    <row r="348" spans="2:65" ht="18">
      <c r="B348" s="30">
        <v>346</v>
      </c>
      <c r="C348" s="75"/>
      <c r="D348" s="32"/>
      <c r="E348" s="32">
        <f t="shared" si="26"/>
        <v>33.38874374920145</v>
      </c>
      <c r="F348" s="32">
        <f t="shared" si="24"/>
        <v>0.02306696632175183</v>
      </c>
      <c r="G348" s="37">
        <f t="shared" si="29"/>
        <v>0.0005239142432759928</v>
      </c>
      <c r="H348" s="32">
        <f t="shared" si="27"/>
        <v>33.377272962507924</v>
      </c>
      <c r="I348" s="32">
        <f t="shared" si="25"/>
        <v>0</v>
      </c>
      <c r="J348" s="37">
        <f t="shared" si="28"/>
        <v>0</v>
      </c>
      <c r="K348" s="32"/>
      <c r="L348" s="32"/>
      <c r="M348" s="32"/>
      <c r="N348" s="32"/>
      <c r="O348" s="32"/>
      <c r="P348" s="32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</row>
    <row r="349" spans="2:65" ht="18">
      <c r="B349" s="30">
        <v>347</v>
      </c>
      <c r="C349" s="75"/>
      <c r="D349" s="32"/>
      <c r="E349" s="32">
        <f t="shared" si="26"/>
        <v>33.41168532258851</v>
      </c>
      <c r="F349" s="32">
        <f t="shared" si="24"/>
        <v>0.02353412662871759</v>
      </c>
      <c r="G349" s="37">
        <f t="shared" si="29"/>
        <v>0.0005345511969201564</v>
      </c>
      <c r="H349" s="32">
        <f t="shared" si="27"/>
        <v>33.40021453589498</v>
      </c>
      <c r="I349" s="32">
        <f t="shared" si="25"/>
        <v>0</v>
      </c>
      <c r="J349" s="37">
        <f t="shared" si="28"/>
        <v>0</v>
      </c>
      <c r="K349" s="32"/>
      <c r="L349" s="32"/>
      <c r="M349" s="32"/>
      <c r="N349" s="32"/>
      <c r="O349" s="32"/>
      <c r="P349" s="32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</row>
    <row r="350" spans="2:65" ht="18">
      <c r="B350" s="30">
        <v>348</v>
      </c>
      <c r="C350" s="75"/>
      <c r="D350" s="32"/>
      <c r="E350" s="32">
        <f t="shared" si="26"/>
        <v>33.43462689597557</v>
      </c>
      <c r="F350" s="32">
        <f t="shared" si="24"/>
        <v>0.0240083470756124</v>
      </c>
      <c r="G350" s="37">
        <f t="shared" si="29"/>
        <v>0.0005453495747450845</v>
      </c>
      <c r="H350" s="32">
        <f t="shared" si="27"/>
        <v>33.42315610928204</v>
      </c>
      <c r="I350" s="32">
        <f t="shared" si="25"/>
        <v>0</v>
      </c>
      <c r="J350" s="37">
        <f t="shared" si="28"/>
        <v>0</v>
      </c>
      <c r="K350" s="32"/>
      <c r="L350" s="32"/>
      <c r="M350" s="32"/>
      <c r="N350" s="32"/>
      <c r="O350" s="32"/>
      <c r="P350" s="32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</row>
    <row r="351" spans="2:65" ht="18">
      <c r="B351" s="30">
        <v>349</v>
      </c>
      <c r="C351" s="75"/>
      <c r="D351" s="32"/>
      <c r="E351" s="32">
        <f t="shared" si="26"/>
        <v>33.45756846936263</v>
      </c>
      <c r="F351" s="32">
        <f t="shared" si="24"/>
        <v>0.02448967413172492</v>
      </c>
      <c r="G351" s="37">
        <f t="shared" si="29"/>
        <v>0.000556310456327616</v>
      </c>
      <c r="H351" s="32">
        <f t="shared" si="27"/>
        <v>33.4460976826691</v>
      </c>
      <c r="I351" s="32">
        <f t="shared" si="25"/>
        <v>0</v>
      </c>
      <c r="J351" s="37">
        <f t="shared" si="28"/>
        <v>0</v>
      </c>
      <c r="K351" s="32"/>
      <c r="L351" s="32"/>
      <c r="M351" s="32"/>
      <c r="N351" s="32"/>
      <c r="O351" s="32"/>
      <c r="P351" s="32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</row>
    <row r="352" spans="2:65" ht="18">
      <c r="B352" s="30">
        <v>350</v>
      </c>
      <c r="C352" s="75"/>
      <c r="D352" s="32"/>
      <c r="E352" s="32">
        <f t="shared" si="26"/>
        <v>33.480510042749685</v>
      </c>
      <c r="F352" s="32">
        <f t="shared" si="24"/>
        <v>0.024978153047110298</v>
      </c>
      <c r="G352" s="37">
        <f t="shared" si="29"/>
        <v>0.000567434893760779</v>
      </c>
      <c r="H352" s="32">
        <f t="shared" si="27"/>
        <v>33.469039256056156</v>
      </c>
      <c r="I352" s="32">
        <f t="shared" si="25"/>
        <v>0</v>
      </c>
      <c r="J352" s="37">
        <f t="shared" si="28"/>
        <v>0</v>
      </c>
      <c r="K352" s="32"/>
      <c r="L352" s="32"/>
      <c r="M352" s="32"/>
      <c r="N352" s="32"/>
      <c r="O352" s="32"/>
      <c r="P352" s="32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</row>
    <row r="353" spans="2:65" ht="18">
      <c r="B353" s="30">
        <v>351</v>
      </c>
      <c r="C353" s="75"/>
      <c r="D353" s="32"/>
      <c r="E353" s="32">
        <f t="shared" si="26"/>
        <v>33.50345161613674</v>
      </c>
      <c r="F353" s="32">
        <f t="shared" si="24"/>
        <v>0.02547382780986793</v>
      </c>
      <c r="G353" s="37">
        <f t="shared" si="29"/>
        <v>0.0005787239106764097</v>
      </c>
      <c r="H353" s="32">
        <f t="shared" si="27"/>
        <v>33.491980829443214</v>
      </c>
      <c r="I353" s="32">
        <f t="shared" si="25"/>
        <v>0</v>
      </c>
      <c r="J353" s="37">
        <f t="shared" si="28"/>
        <v>0</v>
      </c>
      <c r="K353" s="32"/>
      <c r="L353" s="32"/>
      <c r="M353" s="32"/>
      <c r="N353" s="32"/>
      <c r="O353" s="32"/>
      <c r="P353" s="32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</row>
    <row r="354" spans="2:65" ht="18">
      <c r="B354" s="30">
        <v>352</v>
      </c>
      <c r="C354" s="75"/>
      <c r="D354" s="32"/>
      <c r="E354" s="32">
        <f t="shared" si="26"/>
        <v>33.5263931895238</v>
      </c>
      <c r="F354" s="32">
        <f t="shared" si="24"/>
        <v>0.025976741103202132</v>
      </c>
      <c r="G354" s="37">
        <f t="shared" si="29"/>
        <v>0.0005901785012625449</v>
      </c>
      <c r="H354" s="32">
        <f t="shared" si="27"/>
        <v>33.51492240283027</v>
      </c>
      <c r="I354" s="32">
        <f t="shared" si="25"/>
        <v>0</v>
      </c>
      <c r="J354" s="37">
        <f t="shared" si="28"/>
        <v>0</v>
      </c>
      <c r="K354" s="32"/>
      <c r="L354" s="32"/>
      <c r="M354" s="32"/>
      <c r="N354" s="32"/>
      <c r="O354" s="32"/>
      <c r="P354" s="32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</row>
    <row r="355" spans="2:65" ht="18">
      <c r="B355" s="30">
        <v>353</v>
      </c>
      <c r="C355" s="75"/>
      <c r="D355" s="32"/>
      <c r="E355" s="32">
        <f t="shared" si="26"/>
        <v>33.54933476291086</v>
      </c>
      <c r="F355" s="32">
        <f t="shared" si="24"/>
        <v>0.026486934262287366</v>
      </c>
      <c r="G355" s="37">
        <f t="shared" si="29"/>
        <v>0.0006017996292760863</v>
      </c>
      <c r="H355" s="32">
        <f t="shared" si="27"/>
        <v>33.53786397621733</v>
      </c>
      <c r="I355" s="32">
        <f t="shared" si="25"/>
        <v>0</v>
      </c>
      <c r="J355" s="37">
        <f t="shared" si="28"/>
        <v>0</v>
      </c>
      <c r="K355" s="32"/>
      <c r="L355" s="32"/>
      <c r="M355" s="32"/>
      <c r="N355" s="32"/>
      <c r="O355" s="32"/>
      <c r="P355" s="32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</row>
    <row r="356" spans="2:65" ht="18">
      <c r="B356" s="30">
        <v>354</v>
      </c>
      <c r="C356" s="75"/>
      <c r="D356" s="32"/>
      <c r="E356" s="32">
        <f t="shared" si="26"/>
        <v>33.57227633629792</v>
      </c>
      <c r="F356" s="32">
        <f t="shared" si="24"/>
        <v>0.027004447230960415</v>
      </c>
      <c r="G356" s="37">
        <f t="shared" si="29"/>
        <v>0.0006135882270512342</v>
      </c>
      <c r="H356" s="32">
        <f t="shared" si="27"/>
        <v>33.56080554960439</v>
      </c>
      <c r="I356" s="32">
        <f t="shared" si="25"/>
        <v>0</v>
      </c>
      <c r="J356" s="37">
        <f t="shared" si="28"/>
        <v>0</v>
      </c>
      <c r="K356" s="32"/>
      <c r="L356" s="32"/>
      <c r="M356" s="32"/>
      <c r="N356" s="32"/>
      <c r="O356" s="32"/>
      <c r="P356" s="32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</row>
    <row r="357" spans="2:65" ht="18">
      <c r="B357" s="30">
        <v>355</v>
      </c>
      <c r="C357" s="75"/>
      <c r="D357" s="32"/>
      <c r="E357" s="32">
        <f t="shared" si="26"/>
        <v>33.595217909684976</v>
      </c>
      <c r="F357" s="32">
        <f t="shared" si="24"/>
        <v>0.02752931851826216</v>
      </c>
      <c r="G357" s="37">
        <f t="shared" si="29"/>
        <v>0.0006255451945042141</v>
      </c>
      <c r="H357" s="32">
        <f t="shared" si="27"/>
        <v>33.58374712299145</v>
      </c>
      <c r="I357" s="32">
        <f t="shared" si="25"/>
        <v>0</v>
      </c>
      <c r="J357" s="37">
        <f t="shared" si="28"/>
        <v>0</v>
      </c>
      <c r="K357" s="32"/>
      <c r="L357" s="32"/>
      <c r="M357" s="32"/>
      <c r="N357" s="32"/>
      <c r="O357" s="32"/>
      <c r="P357" s="32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</row>
    <row r="358" spans="2:65" ht="18">
      <c r="B358" s="30">
        <v>356</v>
      </c>
      <c r="C358" s="75"/>
      <c r="D358" s="32"/>
      <c r="E358" s="32">
        <f t="shared" si="26"/>
        <v>33.618159483072034</v>
      </c>
      <c r="F358" s="32">
        <f t="shared" si="24"/>
        <v>0.02806158515485242</v>
      </c>
      <c r="G358" s="37">
        <f t="shared" si="29"/>
        <v>0.0006376713981348194</v>
      </c>
      <c r="H358" s="32">
        <f t="shared" si="27"/>
        <v>33.606688696378505</v>
      </c>
      <c r="I358" s="32">
        <f t="shared" si="25"/>
        <v>0</v>
      </c>
      <c r="J358" s="37">
        <f t="shared" si="28"/>
        <v>0</v>
      </c>
      <c r="K358" s="32"/>
      <c r="L358" s="32"/>
      <c r="M358" s="32"/>
      <c r="N358" s="32"/>
      <c r="O358" s="32"/>
      <c r="P358" s="32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</row>
    <row r="359" spans="2:65" ht="18">
      <c r="B359" s="30">
        <v>357</v>
      </c>
      <c r="C359" s="75"/>
      <c r="D359" s="32"/>
      <c r="E359" s="32">
        <f t="shared" si="26"/>
        <v>33.64110105645909</v>
      </c>
      <c r="F359" s="32">
        <f t="shared" si="24"/>
        <v>0.028601282649321807</v>
      </c>
      <c r="G359" s="37">
        <f t="shared" si="29"/>
        <v>0.000649967670025319</v>
      </c>
      <c r="H359" s="32">
        <f t="shared" si="27"/>
        <v>33.62963026976556</v>
      </c>
      <c r="I359" s="32">
        <f t="shared" si="25"/>
        <v>0</v>
      </c>
      <c r="J359" s="37">
        <f t="shared" si="28"/>
        <v>0</v>
      </c>
      <c r="K359" s="32"/>
      <c r="L359" s="32"/>
      <c r="M359" s="32"/>
      <c r="N359" s="32"/>
      <c r="O359" s="32"/>
      <c r="P359" s="32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</row>
    <row r="360" spans="2:65" ht="18">
      <c r="B360" s="30">
        <v>358</v>
      </c>
      <c r="C360" s="75"/>
      <c r="D360" s="32"/>
      <c r="E360" s="32">
        <f t="shared" si="26"/>
        <v>33.66404262984615</v>
      </c>
      <c r="F360" s="32">
        <f t="shared" si="24"/>
        <v>0.02914844494442496</v>
      </c>
      <c r="G360" s="37">
        <f t="shared" si="29"/>
        <v>0.0006624348068372794</v>
      </c>
      <c r="H360" s="32">
        <f t="shared" si="27"/>
        <v>33.65257184315262</v>
      </c>
      <c r="I360" s="32">
        <f t="shared" si="25"/>
        <v>0</v>
      </c>
      <c r="J360" s="37">
        <f t="shared" si="28"/>
        <v>0</v>
      </c>
      <c r="K360" s="32"/>
      <c r="L360" s="32"/>
      <c r="M360" s="32"/>
      <c r="N360" s="32"/>
      <c r="O360" s="32"/>
      <c r="P360" s="32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</row>
    <row r="361" spans="2:65" ht="18">
      <c r="B361" s="30">
        <v>359</v>
      </c>
      <c r="C361" s="75"/>
      <c r="D361" s="32"/>
      <c r="E361" s="32">
        <f t="shared" si="26"/>
        <v>33.68698420323321</v>
      </c>
      <c r="F361" s="32">
        <f t="shared" si="24"/>
        <v>0.029703104373260243</v>
      </c>
      <c r="G361" s="37">
        <f t="shared" si="29"/>
        <v>0.0006750735688068737</v>
      </c>
      <c r="H361" s="32">
        <f t="shared" si="27"/>
        <v>33.67551341653968</v>
      </c>
      <c r="I361" s="32">
        <f t="shared" si="25"/>
        <v>0</v>
      </c>
      <c r="J361" s="37">
        <f t="shared" si="28"/>
        <v>0</v>
      </c>
      <c r="K361" s="32"/>
      <c r="L361" s="32"/>
      <c r="M361" s="32"/>
      <c r="N361" s="32"/>
      <c r="O361" s="32"/>
      <c r="P361" s="3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</row>
    <row r="362" spans="2:65" ht="18">
      <c r="B362" s="30">
        <v>360</v>
      </c>
      <c r="C362" s="75"/>
      <c r="D362" s="32"/>
      <c r="E362" s="32">
        <f t="shared" si="26"/>
        <v>33.70992577662027</v>
      </c>
      <c r="F362" s="32">
        <f t="shared" si="24"/>
        <v>0.03026529161542136</v>
      </c>
      <c r="G362" s="37">
        <f t="shared" si="29"/>
        <v>0.0006878846787392515</v>
      </c>
      <c r="H362" s="32">
        <f t="shared" si="27"/>
        <v>33.69845498992674</v>
      </c>
      <c r="I362" s="32">
        <f t="shared" si="25"/>
        <v>0</v>
      </c>
      <c r="J362" s="37">
        <f t="shared" si="28"/>
        <v>0</v>
      </c>
      <c r="K362" s="32"/>
      <c r="L362" s="32"/>
      <c r="M362" s="32"/>
      <c r="N362" s="32"/>
      <c r="O362" s="32"/>
      <c r="P362" s="32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</row>
    <row r="363" spans="2:65" ht="18">
      <c r="B363" s="30">
        <v>361</v>
      </c>
      <c r="C363" s="75"/>
      <c r="D363" s="32"/>
      <c r="E363" s="32">
        <f t="shared" si="26"/>
        <v>33.732867350007325</v>
      </c>
      <c r="F363" s="32">
        <f t="shared" si="24"/>
        <v>0.030835035653146936</v>
      </c>
      <c r="G363" s="37">
        <f t="shared" si="29"/>
        <v>0.0007008688210025651</v>
      </c>
      <c r="H363" s="32">
        <f t="shared" si="27"/>
        <v>33.721396563313796</v>
      </c>
      <c r="I363" s="32">
        <f t="shared" si="25"/>
        <v>0</v>
      </c>
      <c r="J363" s="37">
        <f t="shared" si="28"/>
        <v>0</v>
      </c>
      <c r="K363" s="32"/>
      <c r="L363" s="32"/>
      <c r="M363" s="32"/>
      <c r="N363" s="32"/>
      <c r="O363" s="32"/>
      <c r="P363" s="32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</row>
    <row r="364" spans="2:65" ht="18">
      <c r="B364" s="30">
        <v>362</v>
      </c>
      <c r="C364" s="75"/>
      <c r="D364" s="32"/>
      <c r="E364" s="32">
        <f t="shared" si="26"/>
        <v>33.75580892339438</v>
      </c>
      <c r="F364" s="32">
        <f t="shared" si="24"/>
        <v>0.031412363727494605</v>
      </c>
      <c r="G364" s="37">
        <f t="shared" si="29"/>
        <v>0.0007140266405222532</v>
      </c>
      <c r="H364" s="32">
        <f t="shared" si="27"/>
        <v>33.744338136700854</v>
      </c>
      <c r="I364" s="32">
        <f t="shared" si="25"/>
        <v>0</v>
      </c>
      <c r="J364" s="37">
        <f t="shared" si="28"/>
        <v>0</v>
      </c>
      <c r="K364" s="32"/>
      <c r="L364" s="32"/>
      <c r="M364" s="32"/>
      <c r="N364" s="32"/>
      <c r="O364" s="32"/>
      <c r="P364" s="32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</row>
    <row r="365" spans="2:65" ht="18">
      <c r="B365" s="30">
        <v>363</v>
      </c>
      <c r="C365" s="75"/>
      <c r="D365" s="32"/>
      <c r="E365" s="32">
        <f t="shared" si="26"/>
        <v>33.77875049678144</v>
      </c>
      <c r="F365" s="32">
        <f t="shared" si="24"/>
        <v>0.03199730129456648</v>
      </c>
      <c r="G365" s="37">
        <f t="shared" si="29"/>
        <v>0.0007273587417761944</v>
      </c>
      <c r="H365" s="32">
        <f t="shared" si="27"/>
        <v>33.76727971008791</v>
      </c>
      <c r="I365" s="32">
        <f t="shared" si="25"/>
        <v>0</v>
      </c>
      <c r="J365" s="37">
        <f t="shared" si="28"/>
        <v>0</v>
      </c>
      <c r="K365" s="32"/>
      <c r="L365" s="32"/>
      <c r="M365" s="32"/>
      <c r="N365" s="32"/>
      <c r="O365" s="32"/>
      <c r="P365" s="32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</row>
    <row r="366" spans="2:65" ht="18">
      <c r="B366" s="30">
        <v>364</v>
      </c>
      <c r="C366" s="75"/>
      <c r="D366" s="32"/>
      <c r="E366" s="32">
        <f t="shared" si="26"/>
        <v>33.8016920701685</v>
      </c>
      <c r="F366" s="32">
        <f t="shared" si="24"/>
        <v>0.032589871981813734</v>
      </c>
      <c r="G366" s="37">
        <f t="shared" si="29"/>
        <v>0.0007408656877913591</v>
      </c>
      <c r="H366" s="32">
        <f t="shared" si="27"/>
        <v>33.79022128347497</v>
      </c>
      <c r="I366" s="32">
        <f t="shared" si="25"/>
        <v>0</v>
      </c>
      <c r="J366" s="37">
        <f t="shared" si="28"/>
        <v>0</v>
      </c>
      <c r="K366" s="32"/>
      <c r="L366" s="32"/>
      <c r="M366" s="32"/>
      <c r="N366" s="32"/>
      <c r="O366" s="32"/>
      <c r="P366" s="32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</row>
    <row r="367" spans="2:65" ht="18">
      <c r="B367" s="30">
        <v>365</v>
      </c>
      <c r="C367" s="75"/>
      <c r="D367" s="32"/>
      <c r="E367" s="32">
        <f t="shared" si="26"/>
        <v>33.82463364355556</v>
      </c>
      <c r="F367" s="32">
        <f t="shared" si="24"/>
        <v>0.03319009754444789</v>
      </c>
      <c r="G367" s="37">
        <f t="shared" si="29"/>
        <v>0.0007545479991425901</v>
      </c>
      <c r="H367" s="32">
        <f t="shared" si="27"/>
        <v>33.81316285686203</v>
      </c>
      <c r="I367" s="32">
        <f t="shared" si="25"/>
        <v>0</v>
      </c>
      <c r="J367" s="37">
        <f t="shared" si="28"/>
        <v>0</v>
      </c>
      <c r="K367" s="32"/>
      <c r="L367" s="32"/>
      <c r="M367" s="32"/>
      <c r="N367" s="32"/>
      <c r="O367" s="32"/>
      <c r="P367" s="32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</row>
    <row r="368" spans="2:65" ht="18">
      <c r="B368" s="30">
        <v>366</v>
      </c>
      <c r="C368" s="75"/>
      <c r="D368" s="32"/>
      <c r="E368" s="32">
        <f t="shared" si="26"/>
        <v>33.847575216942616</v>
      </c>
      <c r="F368" s="32">
        <f t="shared" si="24"/>
        <v>0.033797997821987565</v>
      </c>
      <c r="G368" s="37">
        <f t="shared" si="29"/>
        <v>0.0007684061529541648</v>
      </c>
      <c r="H368" s="32">
        <f t="shared" si="27"/>
        <v>33.83610443024909</v>
      </c>
      <c r="I368" s="32">
        <f t="shared" si="25"/>
        <v>0</v>
      </c>
      <c r="J368" s="37">
        <f t="shared" si="28"/>
        <v>0</v>
      </c>
      <c r="K368" s="32"/>
      <c r="L368" s="32"/>
      <c r="M368" s="32"/>
      <c r="N368" s="32"/>
      <c r="O368" s="32"/>
      <c r="P368" s="32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</row>
    <row r="369" spans="2:65" ht="18">
      <c r="B369" s="30">
        <v>367</v>
      </c>
      <c r="C369" s="75"/>
      <c r="D369" s="32"/>
      <c r="E369" s="32">
        <f t="shared" si="26"/>
        <v>33.870516790329674</v>
      </c>
      <c r="F369" s="32">
        <f aca="true" t="shared" si="30" ref="F369:F432">(1/(SQRT(2*3.14159*$G$7^2)))*EXP((-1*(E369-$G$3)^2)/(2*$G$7^2))</f>
        <v>0.03441359069496919</v>
      </c>
      <c r="G369" s="37">
        <f t="shared" si="29"/>
        <v>0.0007824405819047883</v>
      </c>
      <c r="H369" s="32">
        <f t="shared" si="27"/>
        <v>33.859046003636145</v>
      </c>
      <c r="I369" s="32">
        <f aca="true" t="shared" si="31" ref="I369:I432">IF($L$59&gt;=$E369,0,(1/(SQRT(2*3.14159*$G$7^2)))*EXP((-1*($E369-$G$3)^2)/(2*$G$7^2)))</f>
        <v>0</v>
      </c>
      <c r="J369" s="37">
        <f t="shared" si="28"/>
        <v>0</v>
      </c>
      <c r="K369" s="32"/>
      <c r="L369" s="32"/>
      <c r="M369" s="32"/>
      <c r="N369" s="32"/>
      <c r="O369" s="32"/>
      <c r="P369" s="32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</row>
    <row r="370" spans="2:65" ht="18">
      <c r="B370" s="30">
        <v>368</v>
      </c>
      <c r="C370" s="75"/>
      <c r="D370" s="32"/>
      <c r="E370" s="32">
        <f aca="true" t="shared" si="32" ref="E370:E433">E369+(10*$G$7)/1000</f>
        <v>33.89345836371673</v>
      </c>
      <c r="F370" s="32">
        <f t="shared" si="30"/>
        <v>0.03503689204185109</v>
      </c>
      <c r="G370" s="37">
        <f t="shared" si="29"/>
        <v>0.000796651673236689</v>
      </c>
      <c r="H370" s="32">
        <f aca="true" t="shared" si="33" ref="H370:H433">E369+(E370-E369)/2</f>
        <v>33.8819875770232</v>
      </c>
      <c r="I370" s="32">
        <f t="shared" si="31"/>
        <v>0</v>
      </c>
      <c r="J370" s="37">
        <f aca="true" t="shared" si="34" ref="J370:J433">($E370-$E369)*ABS(I369+((I370-I369)/2))</f>
        <v>0</v>
      </c>
      <c r="K370" s="32"/>
      <c r="L370" s="32"/>
      <c r="M370" s="32"/>
      <c r="N370" s="32"/>
      <c r="O370" s="32"/>
      <c r="P370" s="32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</row>
    <row r="371" spans="2:65" ht="18">
      <c r="B371" s="30">
        <v>369</v>
      </c>
      <c r="C371" s="75"/>
      <c r="D371" s="32"/>
      <c r="E371" s="32">
        <f t="shared" si="32"/>
        <v>33.91639993710379</v>
      </c>
      <c r="F371" s="32">
        <f t="shared" si="30"/>
        <v>0.035667915696140536</v>
      </c>
      <c r="G371" s="37">
        <f aca="true" t="shared" si="35" ref="G371:G434">(E371-E370)*ABS(F370+((F371-F370)/2))</f>
        <v>0.0008110397677694861</v>
      </c>
      <c r="H371" s="32">
        <f t="shared" si="33"/>
        <v>33.90492915041026</v>
      </c>
      <c r="I371" s="32">
        <f t="shared" si="31"/>
        <v>0</v>
      </c>
      <c r="J371" s="37">
        <f t="shared" si="34"/>
        <v>0</v>
      </c>
      <c r="K371" s="32"/>
      <c r="L371" s="32"/>
      <c r="M371" s="32"/>
      <c r="N371" s="32"/>
      <c r="O371" s="32"/>
      <c r="P371" s="32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</row>
    <row r="372" spans="2:65" ht="18">
      <c r="B372" s="30">
        <v>370</v>
      </c>
      <c r="C372" s="75"/>
      <c r="D372" s="32"/>
      <c r="E372" s="32">
        <f t="shared" si="32"/>
        <v>33.93934151049085</v>
      </c>
      <c r="F372" s="32">
        <f t="shared" si="30"/>
        <v>0.03630667340377375</v>
      </c>
      <c r="G372" s="37">
        <f t="shared" si="35"/>
        <v>0.0008256051589195197</v>
      </c>
      <c r="H372" s="32">
        <f t="shared" si="33"/>
        <v>33.92787072379732</v>
      </c>
      <c r="I372" s="32">
        <f t="shared" si="31"/>
        <v>0</v>
      </c>
      <c r="J372" s="37">
        <f t="shared" si="34"/>
        <v>0</v>
      </c>
      <c r="K372" s="32"/>
      <c r="L372" s="32"/>
      <c r="M372" s="32"/>
      <c r="N372" s="32"/>
      <c r="O372" s="32"/>
      <c r="P372" s="32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</row>
    <row r="373" spans="2:65" ht="18">
      <c r="B373" s="30">
        <v>371</v>
      </c>
      <c r="C373" s="75"/>
      <c r="D373" s="32"/>
      <c r="E373" s="32">
        <f t="shared" si="32"/>
        <v>33.96228308387791</v>
      </c>
      <c r="F373" s="32">
        <f t="shared" si="30"/>
        <v>0.03695317478077921</v>
      </c>
      <c r="G373" s="37">
        <f t="shared" si="35"/>
        <v>0.0008403480917253304</v>
      </c>
      <c r="H373" s="32">
        <f t="shared" si="33"/>
        <v>33.95081229718438</v>
      </c>
      <c r="I373" s="32">
        <f t="shared" si="31"/>
        <v>0</v>
      </c>
      <c r="J373" s="37">
        <f t="shared" si="34"/>
        <v>0</v>
      </c>
      <c r="K373" s="32"/>
      <c r="L373" s="32"/>
      <c r="M373" s="32"/>
      <c r="N373" s="32"/>
      <c r="O373" s="32"/>
      <c r="P373" s="32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</row>
    <row r="374" spans="2:65" ht="18">
      <c r="B374" s="30">
        <v>372</v>
      </c>
      <c r="C374" s="75"/>
      <c r="D374" s="32"/>
      <c r="E374" s="32">
        <f t="shared" si="32"/>
        <v>33.985224657264965</v>
      </c>
      <c r="F374" s="32">
        <f t="shared" si="30"/>
        <v>0.03760742727125521</v>
      </c>
      <c r="G374" s="37">
        <f t="shared" si="35"/>
        <v>0.0008552687618799933</v>
      </c>
      <c r="H374" s="32">
        <f t="shared" si="33"/>
        <v>33.973753870571436</v>
      </c>
      <c r="I374" s="32">
        <f t="shared" si="31"/>
        <v>0</v>
      </c>
      <c r="J374" s="37">
        <f t="shared" si="34"/>
        <v>0</v>
      </c>
      <c r="K374" s="32"/>
      <c r="L374" s="32"/>
      <c r="M374" s="32"/>
      <c r="N374" s="32"/>
      <c r="O374" s="32"/>
      <c r="P374" s="32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</row>
    <row r="375" spans="2:65" ht="18">
      <c r="B375" s="30">
        <v>373</v>
      </c>
      <c r="C375" s="75"/>
      <c r="D375" s="32"/>
      <c r="E375" s="32">
        <f t="shared" si="32"/>
        <v>34.00816623065202</v>
      </c>
      <c r="F375" s="32">
        <f t="shared" si="30"/>
        <v>0.038269436105692334</v>
      </c>
      <c r="G375" s="37">
        <f t="shared" si="35"/>
        <v>0.0008703673147710138</v>
      </c>
      <c r="H375" s="32">
        <f t="shared" si="33"/>
        <v>33.996695443958494</v>
      </c>
      <c r="I375" s="32">
        <f t="shared" si="31"/>
        <v>0</v>
      </c>
      <c r="J375" s="37">
        <f t="shared" si="34"/>
        <v>0</v>
      </c>
      <c r="K375" s="32"/>
      <c r="L375" s="32"/>
      <c r="M375" s="32"/>
      <c r="N375" s="32"/>
      <c r="O375" s="32"/>
      <c r="P375" s="32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</row>
    <row r="376" spans="2:65" ht="18">
      <c r="B376" s="30">
        <v>374</v>
      </c>
      <c r="C376" s="75"/>
      <c r="D376" s="32"/>
      <c r="E376" s="32">
        <f t="shared" si="32"/>
        <v>34.03110780403908</v>
      </c>
      <c r="F376" s="32">
        <f t="shared" si="30"/>
        <v>0.03893920425967258</v>
      </c>
      <c r="G376" s="37">
        <f t="shared" si="35"/>
        <v>0.0008856438445285</v>
      </c>
      <c r="H376" s="32">
        <f t="shared" si="33"/>
        <v>34.01963701734555</v>
      </c>
      <c r="I376" s="32">
        <f t="shared" si="31"/>
        <v>0</v>
      </c>
      <c r="J376" s="37">
        <f t="shared" si="34"/>
        <v>0</v>
      </c>
      <c r="K376" s="32"/>
      <c r="L376" s="32"/>
      <c r="M376" s="32"/>
      <c r="N376" s="32"/>
      <c r="O376" s="32"/>
      <c r="P376" s="32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</row>
    <row r="377" spans="2:65" ht="18">
      <c r="B377" s="30">
        <v>375</v>
      </c>
      <c r="C377" s="75"/>
      <c r="D377" s="32"/>
      <c r="E377" s="32">
        <f t="shared" si="32"/>
        <v>34.05404937742614</v>
      </c>
      <c r="F377" s="32">
        <f t="shared" si="30"/>
        <v>0.03961673241297667</v>
      </c>
      <c r="G377" s="37">
        <f t="shared" si="35"/>
        <v>0.000901098393082338</v>
      </c>
      <c r="H377" s="32">
        <f t="shared" si="33"/>
        <v>34.04257859073261</v>
      </c>
      <c r="I377" s="32">
        <f t="shared" si="31"/>
        <v>0</v>
      </c>
      <c r="J377" s="37">
        <f t="shared" si="34"/>
        <v>0</v>
      </c>
      <c r="K377" s="32"/>
      <c r="L377" s="32"/>
      <c r="M377" s="32"/>
      <c r="N377" s="32"/>
      <c r="O377" s="32"/>
      <c r="P377" s="32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</row>
    <row r="378" spans="2:65" ht="18">
      <c r="B378" s="30">
        <v>376</v>
      </c>
      <c r="C378" s="75"/>
      <c r="D378" s="32"/>
      <c r="E378" s="32">
        <f t="shared" si="32"/>
        <v>34.0769909508132</v>
      </c>
      <c r="F378" s="32">
        <f t="shared" si="30"/>
        <v>0.04030201890913139</v>
      </c>
      <c r="G378" s="37">
        <f t="shared" si="35"/>
        <v>0.0009167309492290965</v>
      </c>
      <c r="H378" s="32">
        <f t="shared" si="33"/>
        <v>34.06552016411967</v>
      </c>
      <c r="I378" s="32">
        <f t="shared" si="31"/>
        <v>0</v>
      </c>
      <c r="J378" s="37">
        <f t="shared" si="34"/>
        <v>0</v>
      </c>
      <c r="K378" s="32"/>
      <c r="L378" s="32"/>
      <c r="M378" s="32"/>
      <c r="N378" s="32"/>
      <c r="O378" s="32"/>
      <c r="P378" s="32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</row>
    <row r="379" spans="2:65" ht="18">
      <c r="B379" s="30">
        <v>377</v>
      </c>
      <c r="C379" s="75"/>
      <c r="D379" s="32"/>
      <c r="E379" s="32">
        <f t="shared" si="32"/>
        <v>34.099932524200256</v>
      </c>
      <c r="F379" s="32">
        <f t="shared" si="30"/>
        <v>0.04099505971542929</v>
      </c>
      <c r="G379" s="37">
        <f t="shared" si="35"/>
        <v>0.0009325414477093978</v>
      </c>
      <c r="H379" s="32">
        <f t="shared" si="33"/>
        <v>34.08846173750673</v>
      </c>
      <c r="I379" s="32">
        <f t="shared" si="31"/>
        <v>0</v>
      </c>
      <c r="J379" s="37">
        <f t="shared" si="34"/>
        <v>0</v>
      </c>
      <c r="K379" s="32"/>
      <c r="L379" s="32"/>
      <c r="M379" s="32"/>
      <c r="N379" s="32"/>
      <c r="O379" s="32"/>
      <c r="P379" s="32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</row>
    <row r="380" spans="2:65" ht="18">
      <c r="B380" s="30">
        <v>378</v>
      </c>
      <c r="C380" s="75"/>
      <c r="D380" s="32"/>
      <c r="E380" s="32">
        <f t="shared" si="32"/>
        <v>34.122874097587314</v>
      </c>
      <c r="F380" s="32">
        <f t="shared" si="30"/>
        <v>0.04169584838345306</v>
      </c>
      <c r="G380" s="37">
        <f t="shared" si="35"/>
        <v>0.0009485297682964956</v>
      </c>
      <c r="H380" s="32">
        <f t="shared" si="33"/>
        <v>34.111403310893785</v>
      </c>
      <c r="I380" s="32">
        <f t="shared" si="31"/>
        <v>0.04169584838345306</v>
      </c>
      <c r="J380" s="37">
        <f t="shared" si="34"/>
        <v>0.0004782841828123193</v>
      </c>
      <c r="K380" s="32"/>
      <c r="L380" s="32"/>
      <c r="M380" s="32"/>
      <c r="N380" s="32"/>
      <c r="O380" s="32"/>
      <c r="P380" s="32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</row>
    <row r="381" spans="2:65" ht="18">
      <c r="B381" s="30">
        <v>379</v>
      </c>
      <c r="C381" s="75"/>
      <c r="D381" s="32"/>
      <c r="E381" s="32">
        <f t="shared" si="32"/>
        <v>34.14581567097437</v>
      </c>
      <c r="F381" s="32">
        <f t="shared" si="30"/>
        <v>0.04240437601013722</v>
      </c>
      <c r="G381" s="37">
        <f t="shared" si="35"/>
        <v>0.0009646957348968049</v>
      </c>
      <c r="H381" s="32">
        <f t="shared" si="33"/>
        <v>34.13434488428084</v>
      </c>
      <c r="I381" s="32">
        <f t="shared" si="31"/>
        <v>0.04240437601013722</v>
      </c>
      <c r="J381" s="37">
        <f t="shared" si="34"/>
        <v>0.0009646957348968049</v>
      </c>
      <c r="K381" s="32"/>
      <c r="L381" s="32"/>
      <c r="M381" s="32"/>
      <c r="N381" s="32"/>
      <c r="O381" s="32"/>
      <c r="P381" s="32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</row>
    <row r="382" spans="2:65" ht="18">
      <c r="B382" s="30">
        <v>380</v>
      </c>
      <c r="C382" s="75"/>
      <c r="D382" s="32"/>
      <c r="E382" s="32">
        <f t="shared" si="32"/>
        <v>34.16875724436143</v>
      </c>
      <c r="F382" s="32">
        <f t="shared" si="30"/>
        <v>0.04312063119939995</v>
      </c>
      <c r="G382" s="37">
        <f t="shared" si="35"/>
        <v>0.0009810391146631374</v>
      </c>
      <c r="H382" s="32">
        <f t="shared" si="33"/>
        <v>34.1572864576679</v>
      </c>
      <c r="I382" s="32">
        <f t="shared" si="31"/>
        <v>0.04312063119939995</v>
      </c>
      <c r="J382" s="37">
        <f t="shared" si="34"/>
        <v>0.0009810391146631374</v>
      </c>
      <c r="K382" s="32"/>
      <c r="L382" s="32"/>
      <c r="M382" s="32"/>
      <c r="N382" s="32"/>
      <c r="O382" s="32"/>
      <c r="P382" s="32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</row>
    <row r="383" spans="2:65" ht="18">
      <c r="B383" s="30">
        <v>381</v>
      </c>
      <c r="C383" s="75"/>
      <c r="D383" s="32"/>
      <c r="E383" s="32">
        <f t="shared" si="32"/>
        <v>34.19169881774849</v>
      </c>
      <c r="F383" s="32">
        <f t="shared" si="30"/>
        <v>0.04384460002437799</v>
      </c>
      <c r="G383" s="37">
        <f t="shared" si="35"/>
        <v>0.0009975596171213916</v>
      </c>
      <c r="H383" s="32">
        <f t="shared" si="33"/>
        <v>34.18022803105496</v>
      </c>
      <c r="I383" s="32">
        <f t="shared" si="31"/>
        <v>0.04384460002437799</v>
      </c>
      <c r="J383" s="37">
        <f t="shared" si="34"/>
        <v>0.0009975596171213916</v>
      </c>
      <c r="K383" s="32"/>
      <c r="L383" s="32"/>
      <c r="M383" s="32"/>
      <c r="N383" s="32"/>
      <c r="O383" s="32"/>
      <c r="P383" s="32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</row>
    <row r="384" spans="2:65" ht="18">
      <c r="B384" s="30">
        <v>382</v>
      </c>
      <c r="C384" s="75"/>
      <c r="D384" s="32"/>
      <c r="E384" s="32">
        <f t="shared" si="32"/>
        <v>34.214640391135546</v>
      </c>
      <c r="F384" s="32">
        <f t="shared" si="30"/>
        <v>0.04457626599029766</v>
      </c>
      <c r="G384" s="37">
        <f t="shared" si="35"/>
        <v>0.001014256893311459</v>
      </c>
      <c r="H384" s="32">
        <f t="shared" si="33"/>
        <v>34.20316960444202</v>
      </c>
      <c r="I384" s="32">
        <f t="shared" si="31"/>
        <v>0.04457626599029766</v>
      </c>
      <c r="J384" s="37">
        <f t="shared" si="34"/>
        <v>0.001014256893311459</v>
      </c>
      <c r="K384" s="32"/>
      <c r="L384" s="32"/>
      <c r="M384" s="32"/>
      <c r="N384" s="32"/>
      <c r="O384" s="32"/>
      <c r="P384" s="32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</row>
    <row r="385" spans="2:65" ht="18">
      <c r="B385" s="30">
        <v>383</v>
      </c>
      <c r="C385" s="75"/>
      <c r="D385" s="32"/>
      <c r="E385" s="32">
        <f t="shared" si="32"/>
        <v>34.237581964522604</v>
      </c>
      <c r="F385" s="32">
        <f t="shared" si="30"/>
        <v>0.04531560999801543</v>
      </c>
      <c r="G385" s="37">
        <f t="shared" si="35"/>
        <v>0.0010311305349431077</v>
      </c>
      <c r="H385" s="32">
        <f t="shared" si="33"/>
        <v>34.226111177829075</v>
      </c>
      <c r="I385" s="32">
        <f t="shared" si="31"/>
        <v>0.04531560999801543</v>
      </c>
      <c r="J385" s="37">
        <f t="shared" si="34"/>
        <v>0.0010311305349431077</v>
      </c>
      <c r="K385" s="32"/>
      <c r="L385" s="32"/>
      <c r="M385" s="32"/>
      <c r="N385" s="32"/>
      <c r="O385" s="32"/>
      <c r="P385" s="32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</row>
    <row r="386" spans="2:65" ht="18">
      <c r="B386" s="30">
        <v>384</v>
      </c>
      <c r="C386" s="75"/>
      <c r="D386" s="32"/>
      <c r="E386" s="32">
        <f t="shared" si="32"/>
        <v>34.26052353790966</v>
      </c>
      <c r="F386" s="32">
        <f t="shared" si="30"/>
        <v>0.046062610308260934</v>
      </c>
      <c r="G386" s="37">
        <f t="shared" si="35"/>
        <v>0.0010481800735676035</v>
      </c>
      <c r="H386" s="32">
        <f t="shared" si="33"/>
        <v>34.249052751216134</v>
      </c>
      <c r="I386" s="32">
        <f t="shared" si="31"/>
        <v>0.046062610308260934</v>
      </c>
      <c r="J386" s="37">
        <f t="shared" si="34"/>
        <v>0.0010481800735676035</v>
      </c>
      <c r="K386" s="32"/>
      <c r="L386" s="32"/>
      <c r="M386" s="32"/>
      <c r="N386" s="32"/>
      <c r="O386" s="32"/>
      <c r="P386" s="32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</row>
    <row r="387" spans="2:65" ht="18">
      <c r="B387" s="30">
        <v>385</v>
      </c>
      <c r="C387" s="75"/>
      <c r="D387" s="32"/>
      <c r="E387" s="32">
        <f t="shared" si="32"/>
        <v>34.28346511129672</v>
      </c>
      <c r="F387" s="32">
        <f t="shared" si="30"/>
        <v>0.04681724250661625</v>
      </c>
      <c r="G387" s="37">
        <f t="shared" si="35"/>
        <v>0.0010654049797658325</v>
      </c>
      <c r="H387" s="32">
        <f t="shared" si="33"/>
        <v>34.27199432460319</v>
      </c>
      <c r="I387" s="32">
        <f t="shared" si="31"/>
        <v>0.04681724250661625</v>
      </c>
      <c r="J387" s="37">
        <f t="shared" si="34"/>
        <v>0.0010654049797658325</v>
      </c>
      <c r="K387" s="32"/>
      <c r="L387" s="32"/>
      <c r="M387" s="32"/>
      <c r="N387" s="32"/>
      <c r="O387" s="32"/>
      <c r="P387" s="32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</row>
    <row r="388" spans="2:65" ht="18">
      <c r="B388" s="30">
        <v>386</v>
      </c>
      <c r="C388" s="75"/>
      <c r="D388" s="32"/>
      <c r="E388" s="32">
        <f t="shared" si="32"/>
        <v>34.30640668468378</v>
      </c>
      <c r="F388" s="32">
        <f t="shared" si="30"/>
        <v>0.04757947946926443</v>
      </c>
      <c r="G388" s="37">
        <f t="shared" si="35"/>
        <v>0.001082804662353696</v>
      </c>
      <c r="H388" s="32">
        <f t="shared" si="33"/>
        <v>34.29493589799025</v>
      </c>
      <c r="I388" s="32">
        <f t="shared" si="31"/>
        <v>0.04757947946926443</v>
      </c>
      <c r="J388" s="37">
        <f t="shared" si="34"/>
        <v>0.001082804662353696</v>
      </c>
      <c r="K388" s="32"/>
      <c r="L388" s="32"/>
      <c r="M388" s="32"/>
      <c r="N388" s="32"/>
      <c r="O388" s="32"/>
      <c r="P388" s="32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</row>
    <row r="389" spans="2:65" ht="18">
      <c r="B389" s="30">
        <v>387</v>
      </c>
      <c r="C389" s="75"/>
      <c r="D389" s="32"/>
      <c r="E389" s="32">
        <f t="shared" si="32"/>
        <v>34.32934825807084</v>
      </c>
      <c r="F389" s="32">
        <f t="shared" si="30"/>
        <v>0.04834929132954092</v>
      </c>
      <c r="G389" s="37">
        <f t="shared" si="35"/>
        <v>0.0011003784676055371</v>
      </c>
      <c r="H389" s="32">
        <f t="shared" si="33"/>
        <v>34.31787747137731</v>
      </c>
      <c r="I389" s="32">
        <f t="shared" si="31"/>
        <v>0.04834929132954092</v>
      </c>
      <c r="J389" s="37">
        <f t="shared" si="34"/>
        <v>0.0011003784676055371</v>
      </c>
      <c r="K389" s="32"/>
      <c r="L389" s="32"/>
      <c r="M389" s="32"/>
      <c r="N389" s="32"/>
      <c r="O389" s="32"/>
      <c r="P389" s="32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</row>
    <row r="390" spans="2:65" ht="18">
      <c r="B390" s="30">
        <v>388</v>
      </c>
      <c r="C390" s="75"/>
      <c r="D390" s="32"/>
      <c r="E390" s="32">
        <f t="shared" si="32"/>
        <v>34.352289831457895</v>
      </c>
      <c r="F390" s="32">
        <f t="shared" si="30"/>
        <v>0.04912664544532122</v>
      </c>
      <c r="G390" s="37">
        <f t="shared" si="35"/>
        <v>0.0011181256784963702</v>
      </c>
      <c r="H390" s="32">
        <f t="shared" si="33"/>
        <v>34.340819044764366</v>
      </c>
      <c r="I390" s="32">
        <f t="shared" si="31"/>
        <v>0.04912664544532122</v>
      </c>
      <c r="J390" s="37">
        <f t="shared" si="34"/>
        <v>0.0011181256784963702</v>
      </c>
      <c r="K390" s="32"/>
      <c r="L390" s="32"/>
      <c r="M390" s="32"/>
      <c r="N390" s="32"/>
      <c r="O390" s="32"/>
      <c r="P390" s="32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</row>
    <row r="391" spans="2:65" ht="18">
      <c r="B391" s="30">
        <v>389</v>
      </c>
      <c r="C391" s="75"/>
      <c r="D391" s="32"/>
      <c r="E391" s="32">
        <f t="shared" si="32"/>
        <v>34.37523140484495</v>
      </c>
      <c r="F391" s="32">
        <f t="shared" si="30"/>
        <v>0.049911506367278057</v>
      </c>
      <c r="G391" s="37">
        <f t="shared" si="35"/>
        <v>0.0011360455139636765</v>
      </c>
      <c r="H391" s="32">
        <f t="shared" si="33"/>
        <v>34.363760618151424</v>
      </c>
      <c r="I391" s="32">
        <f t="shared" si="31"/>
        <v>0.049911506367278057</v>
      </c>
      <c r="J391" s="37">
        <f t="shared" si="34"/>
        <v>0.0011360455139636765</v>
      </c>
      <c r="K391" s="32"/>
      <c r="L391" s="32"/>
      <c r="M391" s="32"/>
      <c r="N391" s="32"/>
      <c r="O391" s="32"/>
      <c r="P391" s="32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</row>
    <row r="392" spans="2:65" ht="18">
      <c r="B392" s="30">
        <v>390</v>
      </c>
      <c r="C392" s="75"/>
      <c r="D392" s="32"/>
      <c r="E392" s="32">
        <f t="shared" si="32"/>
        <v>34.39817297823201</v>
      </c>
      <c r="F392" s="32">
        <f t="shared" si="30"/>
        <v>0.05070383580804136</v>
      </c>
      <c r="G392" s="37">
        <f t="shared" si="35"/>
        <v>0.001154137128189529</v>
      </c>
      <c r="H392" s="32">
        <f t="shared" si="33"/>
        <v>34.38670219153848</v>
      </c>
      <c r="I392" s="32">
        <f t="shared" si="31"/>
        <v>0.05070383580804136</v>
      </c>
      <c r="J392" s="37">
        <f t="shared" si="34"/>
        <v>0.001154137128189529</v>
      </c>
      <c r="K392" s="32"/>
      <c r="L392" s="32"/>
      <c r="M392" s="32"/>
      <c r="N392" s="32"/>
      <c r="O392" s="32"/>
      <c r="P392" s="32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</row>
    <row r="393" spans="2:65" ht="18">
      <c r="B393" s="30">
        <v>391</v>
      </c>
      <c r="C393" s="75"/>
      <c r="D393" s="32"/>
      <c r="E393" s="32">
        <f t="shared" si="32"/>
        <v>34.42111455161907</v>
      </c>
      <c r="F393" s="32">
        <f t="shared" si="30"/>
        <v>0.051503592612294244</v>
      </c>
      <c r="G393" s="37">
        <f t="shared" si="35"/>
        <v>0.0011723996099038114</v>
      </c>
      <c r="H393" s="32">
        <f t="shared" si="33"/>
        <v>34.40964376492554</v>
      </c>
      <c r="I393" s="32">
        <f t="shared" si="31"/>
        <v>0.051503592612294244</v>
      </c>
      <c r="J393" s="37">
        <f t="shared" si="34"/>
        <v>0.0011723996099038114</v>
      </c>
      <c r="K393" s="32"/>
      <c r="L393" s="32"/>
      <c r="M393" s="32"/>
      <c r="N393" s="32"/>
      <c r="O393" s="32"/>
      <c r="P393" s="32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</row>
    <row r="394" spans="2:65" ht="18">
      <c r="B394" s="30">
        <v>392</v>
      </c>
      <c r="C394" s="75"/>
      <c r="D394" s="32"/>
      <c r="E394" s="32">
        <f t="shared" si="32"/>
        <v>34.44405612500613</v>
      </c>
      <c r="F394" s="32">
        <f t="shared" si="30"/>
        <v>0.05231073272783793</v>
      </c>
      <c r="G394" s="37">
        <f t="shared" si="35"/>
        <v>0.0011908319817092866</v>
      </c>
      <c r="H394" s="32">
        <f t="shared" si="33"/>
        <v>34.4325853383126</v>
      </c>
      <c r="I394" s="32">
        <f t="shared" si="31"/>
        <v>0.05231073272783793</v>
      </c>
      <c r="J394" s="37">
        <f t="shared" si="34"/>
        <v>0.0011908319817092866</v>
      </c>
      <c r="K394" s="32"/>
      <c r="L394" s="32"/>
      <c r="M394" s="32"/>
      <c r="N394" s="32"/>
      <c r="O394" s="32"/>
      <c r="P394" s="32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</row>
    <row r="395" spans="2:65" ht="18">
      <c r="B395" s="30">
        <v>393</v>
      </c>
      <c r="C395" s="75"/>
      <c r="D395" s="32"/>
      <c r="E395" s="32">
        <f t="shared" si="32"/>
        <v>34.466997698393186</v>
      </c>
      <c r="F395" s="32">
        <f t="shared" si="30"/>
        <v>0.05312520917765873</v>
      </c>
      <c r="G395" s="37">
        <f t="shared" si="35"/>
        <v>0.001209433199429276</v>
      </c>
      <c r="H395" s="32">
        <f t="shared" si="33"/>
        <v>34.45552691169966</v>
      </c>
      <c r="I395" s="32">
        <f t="shared" si="31"/>
        <v>0.05312520917765873</v>
      </c>
      <c r="J395" s="37">
        <f t="shared" si="34"/>
        <v>0.001209433199429276</v>
      </c>
      <c r="K395" s="32"/>
      <c r="L395" s="32"/>
      <c r="M395" s="32"/>
      <c r="N395" s="32"/>
      <c r="O395" s="32"/>
      <c r="P395" s="32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</row>
    <row r="396" spans="2:65" ht="18">
      <c r="B396" s="30">
        <v>394</v>
      </c>
      <c r="C396" s="75"/>
      <c r="D396" s="32"/>
      <c r="E396" s="32">
        <f t="shared" si="32"/>
        <v>34.489939271780244</v>
      </c>
      <c r="F396" s="32">
        <f t="shared" si="30"/>
        <v>0.053946972033029374</v>
      </c>
      <c r="G396" s="37">
        <f t="shared" si="35"/>
        <v>0.0012282021514786951</v>
      </c>
      <c r="H396" s="32">
        <f t="shared" si="33"/>
        <v>34.478468485086715</v>
      </c>
      <c r="I396" s="32">
        <f t="shared" si="31"/>
        <v>0.053946972033029374</v>
      </c>
      <c r="J396" s="37">
        <f t="shared" si="34"/>
        <v>0.0012282021514786951</v>
      </c>
      <c r="K396" s="32"/>
      <c r="L396" s="32"/>
      <c r="M396" s="32"/>
      <c r="N396" s="32"/>
      <c r="O396" s="32"/>
      <c r="P396" s="32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</row>
    <row r="397" spans="2:65" ht="18">
      <c r="B397" s="30">
        <v>395</v>
      </c>
      <c r="C397" s="75"/>
      <c r="D397" s="32"/>
      <c r="E397" s="32">
        <f t="shared" si="32"/>
        <v>34.5128808451673</v>
      </c>
      <c r="F397" s="32">
        <f t="shared" si="30"/>
        <v>0.05477596838767758</v>
      </c>
      <c r="G397" s="37">
        <f t="shared" si="35"/>
        <v>0.0012471376582592001</v>
      </c>
      <c r="H397" s="32">
        <f t="shared" si="33"/>
        <v>34.50141005847377</v>
      </c>
      <c r="I397" s="32">
        <f t="shared" si="31"/>
        <v>0.05477596838767758</v>
      </c>
      <c r="J397" s="37">
        <f t="shared" si="34"/>
        <v>0.0012471376582592001</v>
      </c>
      <c r="K397" s="32"/>
      <c r="L397" s="32"/>
      <c r="M397" s="32"/>
      <c r="N397" s="32"/>
      <c r="O397" s="32"/>
      <c r="P397" s="32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</row>
    <row r="398" spans="2:65" ht="18">
      <c r="B398" s="30">
        <v>396</v>
      </c>
      <c r="C398" s="75"/>
      <c r="D398" s="32"/>
      <c r="E398" s="32">
        <f t="shared" si="32"/>
        <v>34.53582241855436</v>
      </c>
      <c r="F398" s="32">
        <f t="shared" si="30"/>
        <v>0.055612142333053866</v>
      </c>
      <c r="G398" s="37">
        <f t="shared" si="35"/>
        <v>0.001266238471579181</v>
      </c>
      <c r="H398" s="32">
        <f t="shared" si="33"/>
        <v>34.52435163186083</v>
      </c>
      <c r="I398" s="32">
        <f t="shared" si="31"/>
        <v>0.055612142333053866</v>
      </c>
      <c r="J398" s="37">
        <f t="shared" si="34"/>
        <v>0.001266238471579181</v>
      </c>
      <c r="K398" s="32"/>
      <c r="L398" s="32"/>
      <c r="M398" s="32"/>
      <c r="N398" s="32"/>
      <c r="O398" s="32"/>
      <c r="P398" s="32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</row>
    <row r="399" spans="2:65" ht="18">
      <c r="B399" s="30">
        <v>397</v>
      </c>
      <c r="C399" s="75"/>
      <c r="D399" s="32"/>
      <c r="E399" s="32">
        <f t="shared" si="32"/>
        <v>34.55876399194142</v>
      </c>
      <c r="F399" s="32">
        <f t="shared" si="30"/>
        <v>0.05645543493473062</v>
      </c>
      <c r="G399" s="37">
        <f t="shared" si="35"/>
        <v>0.001285503274099344</v>
      </c>
      <c r="H399" s="32">
        <f t="shared" si="33"/>
        <v>34.54729320524789</v>
      </c>
      <c r="I399" s="32">
        <f t="shared" si="31"/>
        <v>0.05645543493473062</v>
      </c>
      <c r="J399" s="37">
        <f t="shared" si="34"/>
        <v>0.001285503274099344</v>
      </c>
      <c r="K399" s="32"/>
      <c r="L399" s="32"/>
      <c r="M399" s="32"/>
      <c r="N399" s="32"/>
      <c r="O399" s="32"/>
      <c r="P399" s="32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</row>
    <row r="400" spans="2:65" ht="18">
      <c r="B400" s="30">
        <v>398</v>
      </c>
      <c r="C400" s="75"/>
      <c r="D400" s="32"/>
      <c r="E400" s="32">
        <f t="shared" si="32"/>
        <v>34.58170556532848</v>
      </c>
      <c r="F400" s="32">
        <f t="shared" si="30"/>
        <v>0.057305784209963906</v>
      </c>
      <c r="G400" s="37">
        <f t="shared" si="35"/>
        <v>0.0013049306788046075</v>
      </c>
      <c r="H400" s="32">
        <f t="shared" si="33"/>
        <v>34.57023477863495</v>
      </c>
      <c r="I400" s="32">
        <f t="shared" si="31"/>
        <v>0.057305784209963906</v>
      </c>
      <c r="J400" s="37">
        <f t="shared" si="34"/>
        <v>0.0013049306788046075</v>
      </c>
      <c r="K400" s="32"/>
      <c r="L400" s="32"/>
      <c r="M400" s="32"/>
      <c r="N400" s="32"/>
      <c r="O400" s="32"/>
      <c r="P400" s="32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</row>
    <row r="401" spans="2:65" ht="18">
      <c r="B401" s="30">
        <v>399</v>
      </c>
      <c r="C401" s="75"/>
      <c r="D401" s="32"/>
      <c r="E401" s="32">
        <f t="shared" si="32"/>
        <v>34.604647138715535</v>
      </c>
      <c r="F401" s="32">
        <f t="shared" si="30"/>
        <v>0.0581631251064498</v>
      </c>
      <c r="G401" s="37">
        <f t="shared" si="35"/>
        <v>0.0013245192285030341</v>
      </c>
      <c r="H401" s="32">
        <f t="shared" si="33"/>
        <v>34.593176352022006</v>
      </c>
      <c r="I401" s="32">
        <f t="shared" si="31"/>
        <v>0.0581631251064498</v>
      </c>
      <c r="J401" s="37">
        <f t="shared" si="34"/>
        <v>0.0013245192285030341</v>
      </c>
      <c r="K401" s="32"/>
      <c r="L401" s="32"/>
      <c r="M401" s="32"/>
      <c r="N401" s="32"/>
      <c r="O401" s="32"/>
      <c r="P401" s="32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</row>
    <row r="402" spans="2:65" ht="18">
      <c r="B402" s="30">
        <v>400</v>
      </c>
      <c r="C402" s="75"/>
      <c r="D402" s="32"/>
      <c r="E402" s="32">
        <f t="shared" si="32"/>
        <v>34.62758871210259</v>
      </c>
      <c r="F402" s="32">
        <f t="shared" si="30"/>
        <v>0.059027389482305626</v>
      </c>
      <c r="G402" s="37">
        <f t="shared" si="35"/>
        <v>0.001344267395352521</v>
      </c>
      <c r="H402" s="32">
        <f t="shared" si="33"/>
        <v>34.616117925409064</v>
      </c>
      <c r="I402" s="32">
        <f t="shared" si="31"/>
        <v>0.059027389482305626</v>
      </c>
      <c r="J402" s="37">
        <f t="shared" si="34"/>
        <v>0.001344267395352521</v>
      </c>
      <c r="K402" s="32"/>
      <c r="L402" s="32"/>
      <c r="M402" s="32"/>
      <c r="N402" s="32"/>
      <c r="O402" s="32"/>
      <c r="P402" s="32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</row>
    <row r="403" spans="2:65" ht="18">
      <c r="B403" s="30">
        <v>401</v>
      </c>
      <c r="C403" s="75"/>
      <c r="D403" s="32"/>
      <c r="E403" s="32">
        <f t="shared" si="32"/>
        <v>34.65053028548965</v>
      </c>
      <c r="F403" s="32">
        <f t="shared" si="30"/>
        <v>0.05989850608730691</v>
      </c>
      <c r="G403" s="37">
        <f t="shared" si="35"/>
        <v>0.0013641735804159401</v>
      </c>
      <c r="H403" s="32">
        <f t="shared" si="33"/>
        <v>34.63905949879612</v>
      </c>
      <c r="I403" s="32">
        <f t="shared" si="31"/>
        <v>0.05989850608730691</v>
      </c>
      <c r="J403" s="37">
        <f t="shared" si="34"/>
        <v>0.0013641735804159401</v>
      </c>
      <c r="K403" s="32"/>
      <c r="L403" s="32"/>
      <c r="M403" s="32"/>
      <c r="N403" s="32"/>
      <c r="O403" s="32"/>
      <c r="P403" s="32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</row>
    <row r="404" spans="2:65" ht="18">
      <c r="B404" s="30">
        <v>402</v>
      </c>
      <c r="C404" s="75"/>
      <c r="D404" s="32"/>
      <c r="E404" s="32">
        <f t="shared" si="32"/>
        <v>34.67347185887671</v>
      </c>
      <c r="F404" s="32">
        <f t="shared" si="30"/>
        <v>0.06077640054541039</v>
      </c>
      <c r="G404" s="37">
        <f t="shared" si="35"/>
        <v>0.0013842361132454374</v>
      </c>
      <c r="H404" s="32">
        <f t="shared" si="33"/>
        <v>34.66200107218318</v>
      </c>
      <c r="I404" s="32">
        <f t="shared" si="31"/>
        <v>0.06077640054541039</v>
      </c>
      <c r="J404" s="37">
        <f t="shared" si="34"/>
        <v>0.0013842361132454374</v>
      </c>
      <c r="K404" s="32"/>
      <c r="L404" s="32"/>
      <c r="M404" s="32"/>
      <c r="N404" s="32"/>
      <c r="O404" s="32"/>
      <c r="P404" s="32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</row>
    <row r="405" spans="2:65" ht="18">
      <c r="B405" s="30">
        <v>403</v>
      </c>
      <c r="C405" s="75"/>
      <c r="D405" s="32"/>
      <c r="E405" s="32">
        <f t="shared" si="32"/>
        <v>34.69641343226377</v>
      </c>
      <c r="F405" s="32">
        <f t="shared" si="30"/>
        <v>0.06166099533859231</v>
      </c>
      <c r="G405" s="37">
        <f t="shared" si="35"/>
        <v>0.0014044532514965703</v>
      </c>
      <c r="H405" s="32">
        <f t="shared" si="33"/>
        <v>34.68494264557024</v>
      </c>
      <c r="I405" s="32">
        <f t="shared" si="31"/>
        <v>0.06166099533859231</v>
      </c>
      <c r="J405" s="37">
        <f t="shared" si="34"/>
        <v>0.0014044532514965703</v>
      </c>
      <c r="K405" s="32"/>
      <c r="L405" s="32"/>
      <c r="M405" s="32"/>
      <c r="N405" s="32"/>
      <c r="O405" s="32"/>
      <c r="P405" s="32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</row>
    <row r="406" spans="2:65" ht="18">
      <c r="B406" s="30">
        <v>404</v>
      </c>
      <c r="C406" s="75"/>
      <c r="D406" s="32"/>
      <c r="E406" s="32">
        <f t="shared" si="32"/>
        <v>34.719355005650826</v>
      </c>
      <c r="F406" s="32">
        <f t="shared" si="30"/>
        <v>0.06255220979203144</v>
      </c>
      <c r="G406" s="37">
        <f t="shared" si="35"/>
        <v>0.0014248231805729567</v>
      </c>
      <c r="H406" s="32">
        <f t="shared" si="33"/>
        <v>34.7078842189573</v>
      </c>
      <c r="I406" s="32">
        <f t="shared" si="31"/>
        <v>0.06255220979203144</v>
      </c>
      <c r="J406" s="37">
        <f t="shared" si="34"/>
        <v>0.0014248231805729567</v>
      </c>
      <c r="K406" s="32"/>
      <c r="L406" s="32"/>
      <c r="M406" s="32"/>
      <c r="N406" s="32"/>
      <c r="O406" s="32"/>
      <c r="P406" s="32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</row>
    <row r="407" spans="2:65" ht="18">
      <c r="B407" s="30">
        <v>405</v>
      </c>
      <c r="C407" s="75"/>
      <c r="D407" s="32"/>
      <c r="E407" s="32">
        <f t="shared" si="32"/>
        <v>34.742296579037884</v>
      </c>
      <c r="F407" s="32">
        <f t="shared" si="30"/>
        <v>0.06344996006066561</v>
      </c>
      <c r="G407" s="37">
        <f t="shared" si="35"/>
        <v>0.001445344013302108</v>
      </c>
      <c r="H407" s="32">
        <f t="shared" si="33"/>
        <v>34.730825792344355</v>
      </c>
      <c r="I407" s="32">
        <f t="shared" si="31"/>
        <v>0.06344996006066561</v>
      </c>
      <c r="J407" s="37">
        <f t="shared" si="34"/>
        <v>0.001445344013302108</v>
      </c>
      <c r="K407" s="32"/>
      <c r="L407" s="32"/>
      <c r="M407" s="32"/>
      <c r="N407" s="32"/>
      <c r="O407" s="32"/>
      <c r="P407" s="32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</row>
    <row r="408" spans="2:65" ht="18">
      <c r="B408" s="30">
        <v>406</v>
      </c>
      <c r="C408" s="75"/>
      <c r="D408" s="32"/>
      <c r="E408" s="32">
        <f t="shared" si="32"/>
        <v>34.76523815242494</v>
      </c>
      <c r="F408" s="32">
        <f t="shared" si="30"/>
        <v>0.06435415911714949</v>
      </c>
      <c r="G408" s="37">
        <f t="shared" si="35"/>
        <v>0.001466013789643086</v>
      </c>
      <c r="H408" s="32">
        <f t="shared" si="33"/>
        <v>34.75376736573141</v>
      </c>
      <c r="I408" s="32">
        <f t="shared" si="31"/>
        <v>0.06435415911714949</v>
      </c>
      <c r="J408" s="37">
        <f t="shared" si="34"/>
        <v>0.001466013789643086</v>
      </c>
      <c r="K408" s="32"/>
      <c r="L408" s="32"/>
      <c r="M408" s="32"/>
      <c r="N408" s="32"/>
      <c r="O408" s="32"/>
      <c r="P408" s="32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</row>
    <row r="409" spans="2:65" ht="18">
      <c r="B409" s="30">
        <v>407</v>
      </c>
      <c r="C409" s="75"/>
      <c r="D409" s="32"/>
      <c r="E409" s="32">
        <f t="shared" si="32"/>
        <v>34.788179725812</v>
      </c>
      <c r="F409" s="32">
        <f t="shared" si="30"/>
        <v>0.06526471674124147</v>
      </c>
      <c r="G409" s="37">
        <f t="shared" si="35"/>
        <v>0.0014868304764266286</v>
      </c>
      <c r="H409" s="32">
        <f t="shared" si="33"/>
        <v>34.77670893911847</v>
      </c>
      <c r="I409" s="32">
        <f t="shared" si="31"/>
        <v>0.06526471674124147</v>
      </c>
      <c r="J409" s="37">
        <f t="shared" si="34"/>
        <v>0.0014868304764266286</v>
      </c>
      <c r="K409" s="32"/>
      <c r="L409" s="32"/>
      <c r="M409" s="32"/>
      <c r="N409" s="32"/>
      <c r="O409" s="32"/>
      <c r="P409" s="32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</row>
    <row r="410" spans="2:65" ht="18">
      <c r="B410" s="30">
        <v>408</v>
      </c>
      <c r="C410" s="75"/>
      <c r="D410" s="32"/>
      <c r="E410" s="32">
        <f t="shared" si="32"/>
        <v>34.81112129919906</v>
      </c>
      <c r="F410" s="32">
        <f t="shared" si="30"/>
        <v>0.06618153951064647</v>
      </c>
      <c r="G410" s="37">
        <f t="shared" si="35"/>
        <v>0.0015077919671283697</v>
      </c>
      <c r="H410" s="32">
        <f t="shared" si="33"/>
        <v>34.79965051250553</v>
      </c>
      <c r="I410" s="32">
        <f t="shared" si="31"/>
        <v>0.06618153951064647</v>
      </c>
      <c r="J410" s="37">
        <f t="shared" si="34"/>
        <v>0.0015077919671283697</v>
      </c>
      <c r="K410" s="32"/>
      <c r="L410" s="32"/>
      <c r="M410" s="32"/>
      <c r="N410" s="32"/>
      <c r="O410" s="32"/>
      <c r="P410" s="32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</row>
    <row r="411" spans="2:65" ht="18">
      <c r="B411" s="30">
        <v>409</v>
      </c>
      <c r="C411" s="75"/>
      <c r="D411" s="32"/>
      <c r="E411" s="32">
        <f t="shared" si="32"/>
        <v>34.83406287258612</v>
      </c>
      <c r="F411" s="32">
        <f t="shared" si="30"/>
        <v>0.06710453079334093</v>
      </c>
      <c r="G411" s="37">
        <f t="shared" si="35"/>
        <v>0.0015288960816757598</v>
      </c>
      <c r="H411" s="32">
        <f t="shared" si="33"/>
        <v>34.82259208589259</v>
      </c>
      <c r="I411" s="32">
        <f t="shared" si="31"/>
        <v>0.06710453079334093</v>
      </c>
      <c r="J411" s="37">
        <f t="shared" si="34"/>
        <v>0.0015288960816757598</v>
      </c>
      <c r="K411" s="32"/>
      <c r="L411" s="32"/>
      <c r="M411" s="32"/>
      <c r="N411" s="32"/>
      <c r="O411" s="32"/>
      <c r="P411" s="32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</row>
    <row r="412" spans="2:65" ht="18">
      <c r="B412" s="30">
        <v>410</v>
      </c>
      <c r="C412" s="75"/>
      <c r="D412" s="32"/>
      <c r="E412" s="32">
        <f t="shared" si="32"/>
        <v>34.857004445973175</v>
      </c>
      <c r="F412" s="32">
        <f t="shared" si="30"/>
        <v>0.06803359074140551</v>
      </c>
      <c r="G412" s="37">
        <f t="shared" si="35"/>
        <v>0.0015501405662892848</v>
      </c>
      <c r="H412" s="32">
        <f t="shared" si="33"/>
        <v>34.845533659279646</v>
      </c>
      <c r="I412" s="32">
        <f t="shared" si="31"/>
        <v>0.06803359074140551</v>
      </c>
      <c r="J412" s="37">
        <f t="shared" si="34"/>
        <v>0.0015501405662892848</v>
      </c>
      <c r="K412" s="32"/>
      <c r="L412" s="32"/>
      <c r="M412" s="32"/>
      <c r="N412" s="32"/>
      <c r="O412" s="32"/>
      <c r="P412" s="32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</row>
    <row r="413" spans="2:65" ht="18">
      <c r="B413" s="30">
        <v>411</v>
      </c>
      <c r="C413" s="75"/>
      <c r="D413" s="32"/>
      <c r="E413" s="32">
        <f t="shared" si="32"/>
        <v>34.87994601936023</v>
      </c>
      <c r="F413" s="32">
        <f t="shared" si="30"/>
        <v>0.06896861628639069</v>
      </c>
      <c r="G413" s="37">
        <f t="shared" si="35"/>
        <v>0.0015715230933585605</v>
      </c>
      <c r="H413" s="32">
        <f t="shared" si="33"/>
        <v>34.868475232666704</v>
      </c>
      <c r="I413" s="32">
        <f t="shared" si="31"/>
        <v>0.06896861628639069</v>
      </c>
      <c r="J413" s="37">
        <f t="shared" si="34"/>
        <v>0.0015715230933585605</v>
      </c>
      <c r="K413" s="32"/>
      <c r="L413" s="32"/>
      <c r="M413" s="32"/>
      <c r="N413" s="32"/>
      <c r="O413" s="32"/>
      <c r="P413" s="32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</row>
    <row r="414" spans="2:65" ht="18">
      <c r="B414" s="30">
        <v>412</v>
      </c>
      <c r="C414" s="75"/>
      <c r="D414" s="32"/>
      <c r="E414" s="32">
        <f t="shared" si="32"/>
        <v>34.90288759274729</v>
      </c>
      <c r="F414" s="32">
        <f t="shared" si="30"/>
        <v>0.06990950113623894</v>
      </c>
      <c r="G414" s="37">
        <f t="shared" si="35"/>
        <v>0.0015930412613538688</v>
      </c>
      <c r="H414" s="32">
        <f t="shared" si="33"/>
        <v>34.89141680605376</v>
      </c>
      <c r="I414" s="32">
        <f t="shared" si="31"/>
        <v>0.06990950113623894</v>
      </c>
      <c r="J414" s="37">
        <f t="shared" si="34"/>
        <v>0.0015930412613538688</v>
      </c>
      <c r="K414" s="32"/>
      <c r="L414" s="32"/>
      <c r="M414" s="32"/>
      <c r="N414" s="32"/>
      <c r="O414" s="32"/>
      <c r="P414" s="32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</row>
    <row r="415" spans="2:65" ht="18">
      <c r="B415" s="30">
        <v>413</v>
      </c>
      <c r="C415" s="75"/>
      <c r="D415" s="32"/>
      <c r="E415" s="32">
        <f t="shared" si="32"/>
        <v>34.92582916613435</v>
      </c>
      <c r="F415" s="32">
        <f t="shared" si="30"/>
        <v>0.07085613577378763</v>
      </c>
      <c r="G415" s="37">
        <f t="shared" si="35"/>
        <v>0.0016146925947736785</v>
      </c>
      <c r="H415" s="32">
        <f t="shared" si="33"/>
        <v>34.91435837944082</v>
      </c>
      <c r="I415" s="32">
        <f t="shared" si="31"/>
        <v>0.07085613577378763</v>
      </c>
      <c r="J415" s="37">
        <f t="shared" si="34"/>
        <v>0.0016146925947736785</v>
      </c>
      <c r="K415" s="32"/>
      <c r="L415" s="32"/>
      <c r="M415" s="32"/>
      <c r="N415" s="32"/>
      <c r="O415" s="32"/>
      <c r="P415" s="32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</row>
    <row r="416" spans="2:65" ht="18">
      <c r="B416" s="30">
        <v>414</v>
      </c>
      <c r="C416" s="75"/>
      <c r="D416" s="32"/>
      <c r="E416" s="32">
        <f t="shared" si="32"/>
        <v>34.94877073952141</v>
      </c>
      <c r="F416" s="32">
        <f t="shared" si="30"/>
        <v>0.07180840745687443</v>
      </c>
      <c r="G416" s="37">
        <f t="shared" si="35"/>
        <v>0.0016364745441286824</v>
      </c>
      <c r="H416" s="32">
        <f t="shared" si="33"/>
        <v>34.93729995282788</v>
      </c>
      <c r="I416" s="32">
        <f t="shared" si="31"/>
        <v>0.07180840745687443</v>
      </c>
      <c r="J416" s="37">
        <f t="shared" si="34"/>
        <v>0.0016364745441286824</v>
      </c>
      <c r="K416" s="32"/>
      <c r="L416" s="32"/>
      <c r="M416" s="32"/>
      <c r="N416" s="32"/>
      <c r="O416" s="32"/>
      <c r="P416" s="32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</row>
    <row r="417" spans="2:65" ht="18">
      <c r="B417" s="30">
        <v>415</v>
      </c>
      <c r="C417" s="75"/>
      <c r="D417" s="32"/>
      <c r="E417" s="32">
        <f t="shared" si="32"/>
        <v>34.971712312908465</v>
      </c>
      <c r="F417" s="32">
        <f t="shared" si="30"/>
        <v>0.07276620022006762</v>
      </c>
      <c r="G417" s="37">
        <f t="shared" si="35"/>
        <v>0.0016583844859628539</v>
      </c>
      <c r="H417" s="32">
        <f t="shared" si="33"/>
        <v>34.960241526214936</v>
      </c>
      <c r="I417" s="32">
        <f t="shared" si="31"/>
        <v>0.07276620022006762</v>
      </c>
      <c r="J417" s="37">
        <f t="shared" si="34"/>
        <v>0.0016583844859628539</v>
      </c>
      <c r="K417" s="32"/>
      <c r="L417" s="32"/>
      <c r="M417" s="32"/>
      <c r="N417" s="32"/>
      <c r="O417" s="32"/>
      <c r="P417" s="32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</row>
    <row r="418" spans="2:65" ht="18">
      <c r="B418" s="30">
        <v>416</v>
      </c>
      <c r="C418" s="75"/>
      <c r="D418" s="32"/>
      <c r="E418" s="32">
        <f t="shared" si="32"/>
        <v>34.994653886295524</v>
      </c>
      <c r="F418" s="32">
        <f t="shared" si="30"/>
        <v>0.07372939487804214</v>
      </c>
      <c r="G418" s="37">
        <f t="shared" si="35"/>
        <v>0.0016804197229120213</v>
      </c>
      <c r="H418" s="32">
        <f t="shared" si="33"/>
        <v>34.983183099601995</v>
      </c>
      <c r="I418" s="32">
        <f t="shared" si="31"/>
        <v>0.07372939487804214</v>
      </c>
      <c r="J418" s="37">
        <f t="shared" si="34"/>
        <v>0.0016804197229120213</v>
      </c>
      <c r="K418" s="32"/>
      <c r="L418" s="32"/>
      <c r="M418" s="32"/>
      <c r="N418" s="32"/>
      <c r="O418" s="32"/>
      <c r="P418" s="32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</row>
    <row r="419" spans="2:65" ht="18">
      <c r="B419" s="30">
        <v>417</v>
      </c>
      <c r="C419" s="75"/>
      <c r="D419" s="32"/>
      <c r="E419" s="32">
        <f t="shared" si="32"/>
        <v>35.01759545968258</v>
      </c>
      <c r="F419" s="32">
        <f t="shared" si="30"/>
        <v>0.07469786903062117</v>
      </c>
      <c r="G419" s="37">
        <f t="shared" si="35"/>
        <v>0.001702577483800424</v>
      </c>
      <c r="H419" s="32">
        <f t="shared" si="33"/>
        <v>35.00612467298905</v>
      </c>
      <c r="I419" s="32">
        <f t="shared" si="31"/>
        <v>0.07469786903062117</v>
      </c>
      <c r="J419" s="37">
        <f t="shared" si="34"/>
        <v>0.001702577483800424</v>
      </c>
      <c r="K419" s="32"/>
      <c r="L419" s="32"/>
      <c r="M419" s="32"/>
      <c r="N419" s="32"/>
      <c r="O419" s="32"/>
      <c r="P419" s="32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</row>
    <row r="420" spans="2:65" ht="18">
      <c r="B420" s="30">
        <v>418</v>
      </c>
      <c r="C420" s="75"/>
      <c r="D420" s="32"/>
      <c r="E420" s="32">
        <f t="shared" si="32"/>
        <v>35.04053703306964</v>
      </c>
      <c r="F420" s="32">
        <f t="shared" si="30"/>
        <v>0.07567149706950296</v>
      </c>
      <c r="G420" s="37">
        <f t="shared" si="35"/>
        <v>0.0017248549237757064</v>
      </c>
      <c r="H420" s="32">
        <f t="shared" si="33"/>
        <v>35.02906624637611</v>
      </c>
      <c r="I420" s="32">
        <f t="shared" si="31"/>
        <v>0.07567149706950296</v>
      </c>
      <c r="J420" s="37">
        <f t="shared" si="34"/>
        <v>0.0017248549237757064</v>
      </c>
      <c r="K420" s="32"/>
      <c r="L420" s="32"/>
      <c r="M420" s="32"/>
      <c r="N420" s="32"/>
      <c r="O420" s="32"/>
      <c r="P420" s="32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</row>
    <row r="421" spans="2:65" ht="18">
      <c r="B421" s="30">
        <v>419</v>
      </c>
      <c r="C421" s="75"/>
      <c r="D421" s="32"/>
      <c r="E421" s="32">
        <f t="shared" si="32"/>
        <v>35.0634786064567</v>
      </c>
      <c r="F421" s="32">
        <f t="shared" si="30"/>
        <v>0.0766501501866904</v>
      </c>
      <c r="G421" s="37">
        <f t="shared" si="35"/>
        <v>0.0017472491244827726</v>
      </c>
      <c r="H421" s="32">
        <f t="shared" si="33"/>
        <v>35.05200781976317</v>
      </c>
      <c r="I421" s="32">
        <f t="shared" si="31"/>
        <v>0.0766501501866904</v>
      </c>
      <c r="J421" s="37">
        <f t="shared" si="34"/>
        <v>0.0017472491244827726</v>
      </c>
      <c r="K421" s="32"/>
      <c r="L421" s="32"/>
      <c r="M421" s="32"/>
      <c r="N421" s="32"/>
      <c r="O421" s="32"/>
      <c r="P421" s="32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</row>
    <row r="422" spans="2:65" ht="18">
      <c r="B422" s="30">
        <v>420</v>
      </c>
      <c r="C422" s="75"/>
      <c r="D422" s="32"/>
      <c r="E422" s="32">
        <f t="shared" si="32"/>
        <v>35.086420179843756</v>
      </c>
      <c r="F422" s="32">
        <f t="shared" si="30"/>
        <v>0.07763369638464147</v>
      </c>
      <c r="G422" s="37">
        <f t="shared" si="35"/>
        <v>0.0017697570942769155</v>
      </c>
      <c r="H422" s="32">
        <f t="shared" si="33"/>
        <v>35.07494939315023</v>
      </c>
      <c r="I422" s="32">
        <f t="shared" si="31"/>
        <v>0.07763369638464147</v>
      </c>
      <c r="J422" s="37">
        <f t="shared" si="34"/>
        <v>0.0017697570942769155</v>
      </c>
      <c r="K422" s="32"/>
      <c r="L422" s="32"/>
      <c r="M422" s="32"/>
      <c r="N422" s="32"/>
      <c r="O422" s="32"/>
      <c r="P422" s="32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</row>
    <row r="423" spans="2:65" ht="18">
      <c r="B423" s="30">
        <v>421</v>
      </c>
      <c r="C423" s="75"/>
      <c r="D423" s="32"/>
      <c r="E423" s="32">
        <f t="shared" si="32"/>
        <v>35.109361753230814</v>
      </c>
      <c r="F423" s="32">
        <f t="shared" si="30"/>
        <v>0.07862200048815605</v>
      </c>
      <c r="G423" s="37">
        <f t="shared" si="35"/>
        <v>0.0017923757684765991</v>
      </c>
      <c r="H423" s="32">
        <f t="shared" si="33"/>
        <v>35.097890966537285</v>
      </c>
      <c r="I423" s="32">
        <f t="shared" si="31"/>
        <v>0.07862200048815605</v>
      </c>
      <c r="J423" s="37">
        <f t="shared" si="34"/>
        <v>0.0017923757684765991</v>
      </c>
      <c r="K423" s="32"/>
      <c r="L423" s="32"/>
      <c r="M423" s="32"/>
      <c r="N423" s="32"/>
      <c r="O423" s="32"/>
      <c r="P423" s="32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</row>
    <row r="424" spans="2:65" ht="18">
      <c r="B424" s="30">
        <v>422</v>
      </c>
      <c r="C424" s="75"/>
      <c r="D424" s="32"/>
      <c r="E424" s="32">
        <f t="shared" si="32"/>
        <v>35.13230332661787</v>
      </c>
      <c r="F424" s="32">
        <f t="shared" si="30"/>
        <v>0.07961492415801509</v>
      </c>
      <c r="G424" s="37">
        <f t="shared" si="35"/>
        <v>0.0018151020096562635</v>
      </c>
      <c r="H424" s="32">
        <f t="shared" si="33"/>
        <v>35.12083253992434</v>
      </c>
      <c r="I424" s="32">
        <f t="shared" si="31"/>
        <v>0.07961492415801509</v>
      </c>
      <c r="J424" s="37">
        <f t="shared" si="34"/>
        <v>0.0018151020096562635</v>
      </c>
      <c r="K424" s="32"/>
      <c r="L424" s="32"/>
      <c r="M424" s="32"/>
      <c r="N424" s="32"/>
      <c r="O424" s="32"/>
      <c r="P424" s="32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</row>
    <row r="425" spans="2:65" ht="18">
      <c r="B425" s="30">
        <v>423</v>
      </c>
      <c r="C425" s="75"/>
      <c r="D425" s="32"/>
      <c r="E425" s="32">
        <f t="shared" si="32"/>
        <v>35.15524490000493</v>
      </c>
      <c r="F425" s="32">
        <f t="shared" si="30"/>
        <v>0.08061232590638569</v>
      </c>
      <c r="G425" s="37">
        <f t="shared" si="35"/>
        <v>0.0018379326079794845</v>
      </c>
      <c r="H425" s="32">
        <f t="shared" si="33"/>
        <v>35.1437741133114</v>
      </c>
      <c r="I425" s="32">
        <f t="shared" si="31"/>
        <v>0.08061232590638569</v>
      </c>
      <c r="J425" s="37">
        <f t="shared" si="34"/>
        <v>0.0018379326079794845</v>
      </c>
      <c r="K425" s="32"/>
      <c r="L425" s="32"/>
      <c r="M425" s="32"/>
      <c r="N425" s="32"/>
      <c r="O425" s="32"/>
      <c r="P425" s="32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</row>
    <row r="426" spans="2:65" ht="18">
      <c r="B426" s="30">
        <v>424</v>
      </c>
      <c r="C426" s="75"/>
      <c r="D426" s="32"/>
      <c r="E426" s="32">
        <f t="shared" si="32"/>
        <v>35.17818647339199</v>
      </c>
      <c r="F426" s="32">
        <f t="shared" si="30"/>
        <v>0.08161406111400592</v>
      </c>
      <c r="G426" s="37">
        <f t="shared" si="35"/>
        <v>0.0018608642815728064</v>
      </c>
      <c r="H426" s="32">
        <f t="shared" si="33"/>
        <v>35.16671568669846</v>
      </c>
      <c r="I426" s="32">
        <f t="shared" si="31"/>
        <v>0.08161406111400592</v>
      </c>
      <c r="J426" s="37">
        <f t="shared" si="34"/>
        <v>0.0018608642815728064</v>
      </c>
      <c r="K426" s="32"/>
      <c r="L426" s="32"/>
      <c r="M426" s="32"/>
      <c r="N426" s="32"/>
      <c r="O426" s="32"/>
      <c r="P426" s="32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</row>
    <row r="427" spans="2:65" ht="18">
      <c r="B427" s="30">
        <v>425</v>
      </c>
      <c r="C427" s="75"/>
      <c r="D427" s="32"/>
      <c r="E427" s="32">
        <f t="shared" si="32"/>
        <v>35.20112804677905</v>
      </c>
      <c r="F427" s="32">
        <f t="shared" si="30"/>
        <v>0.08261998204916102</v>
      </c>
      <c r="G427" s="37">
        <f t="shared" si="35"/>
        <v>0.0018838936769405353</v>
      </c>
      <c r="H427" s="32">
        <f t="shared" si="33"/>
        <v>35.18965726008552</v>
      </c>
      <c r="I427" s="32">
        <f t="shared" si="31"/>
        <v>0.08261998204916102</v>
      </c>
      <c r="J427" s="37">
        <f t="shared" si="34"/>
        <v>0.0018838936769405353</v>
      </c>
      <c r="K427" s="32"/>
      <c r="L427" s="32"/>
      <c r="M427" s="32"/>
      <c r="N427" s="32"/>
      <c r="O427" s="32"/>
      <c r="P427" s="32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</row>
    <row r="428" spans="2:65" ht="18">
      <c r="B428" s="30">
        <v>426</v>
      </c>
      <c r="C428" s="75"/>
      <c r="D428" s="32"/>
      <c r="E428" s="32">
        <f t="shared" si="32"/>
        <v>35.224069620166105</v>
      </c>
      <c r="F428" s="32">
        <f t="shared" si="30"/>
        <v>0.08362993788846229</v>
      </c>
      <c r="G428" s="37">
        <f t="shared" si="35"/>
        <v>0.001907017369420764</v>
      </c>
      <c r="H428" s="32">
        <f t="shared" si="33"/>
        <v>35.212598833472576</v>
      </c>
      <c r="I428" s="32">
        <f t="shared" si="31"/>
        <v>0.08362993788846229</v>
      </c>
      <c r="J428" s="37">
        <f t="shared" si="34"/>
        <v>0.001907017369420764</v>
      </c>
      <c r="K428" s="32"/>
      <c r="L428" s="32"/>
      <c r="M428" s="32"/>
      <c r="N428" s="32"/>
      <c r="O428" s="32"/>
      <c r="P428" s="32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</row>
    <row r="429" spans="2:65" ht="18">
      <c r="B429" s="30">
        <v>427</v>
      </c>
      <c r="C429" s="75"/>
      <c r="D429" s="32"/>
      <c r="E429" s="32">
        <f t="shared" si="32"/>
        <v>35.24701119355316</v>
      </c>
      <c r="F429" s="32">
        <f t="shared" si="30"/>
        <v>0.0846437747394381</v>
      </c>
      <c r="G429" s="37">
        <f t="shared" si="35"/>
        <v>0.0019302318636828558</v>
      </c>
      <c r="H429" s="32">
        <f t="shared" si="33"/>
        <v>35.235540406859634</v>
      </c>
      <c r="I429" s="32">
        <f t="shared" si="31"/>
        <v>0.0846437747394381</v>
      </c>
      <c r="J429" s="37">
        <f t="shared" si="34"/>
        <v>0.0019302318636828558</v>
      </c>
      <c r="K429" s="32"/>
      <c r="L429" s="32"/>
      <c r="M429" s="32"/>
      <c r="N429" s="32"/>
      <c r="O429" s="32"/>
      <c r="P429" s="32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</row>
    <row r="430" spans="2:65" ht="18">
      <c r="B430" s="30">
        <v>428</v>
      </c>
      <c r="C430" s="75"/>
      <c r="D430" s="32"/>
      <c r="E430" s="32">
        <f t="shared" si="32"/>
        <v>35.26995276694022</v>
      </c>
      <c r="F430" s="32">
        <f t="shared" si="30"/>
        <v>0.08566133566494621</v>
      </c>
      <c r="G430" s="37">
        <f t="shared" si="35"/>
        <v>0.001953533594266612</v>
      </c>
      <c r="H430" s="32">
        <f t="shared" si="33"/>
        <v>35.25848198024669</v>
      </c>
      <c r="I430" s="32">
        <f t="shared" si="31"/>
        <v>0.08566133566494621</v>
      </c>
      <c r="J430" s="37">
        <f t="shared" si="34"/>
        <v>0.001953533594266612</v>
      </c>
      <c r="K430" s="32"/>
      <c r="L430" s="32"/>
      <c r="M430" s="32"/>
      <c r="N430" s="32"/>
      <c r="O430" s="32"/>
      <c r="P430" s="32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</row>
    <row r="431" spans="2:65" ht="18">
      <c r="B431" s="30">
        <v>429</v>
      </c>
      <c r="C431" s="75"/>
      <c r="D431" s="32"/>
      <c r="E431" s="32">
        <f t="shared" si="32"/>
        <v>35.29289434032728</v>
      </c>
      <c r="F431" s="32">
        <f t="shared" si="30"/>
        <v>0.08668246070941477</v>
      </c>
      <c r="G431" s="37">
        <f t="shared" si="35"/>
        <v>0.0019769189261633047</v>
      </c>
      <c r="H431" s="32">
        <f t="shared" si="33"/>
        <v>35.28142355363375</v>
      </c>
      <c r="I431" s="32">
        <f t="shared" si="31"/>
        <v>0.08668246070941477</v>
      </c>
      <c r="J431" s="37">
        <f t="shared" si="34"/>
        <v>0.0019769189261633047</v>
      </c>
      <c r="K431" s="32"/>
      <c r="L431" s="32"/>
      <c r="M431" s="32"/>
      <c r="N431" s="32"/>
      <c r="O431" s="32"/>
      <c r="P431" s="32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</row>
    <row r="432" spans="2:65" ht="18">
      <c r="B432" s="30">
        <v>430</v>
      </c>
      <c r="C432" s="75"/>
      <c r="D432" s="32"/>
      <c r="E432" s="32">
        <f t="shared" si="32"/>
        <v>35.31583591371434</v>
      </c>
      <c r="F432" s="32">
        <f t="shared" si="30"/>
        <v>0.08770698692691789</v>
      </c>
      <c r="G432" s="37">
        <f t="shared" si="35"/>
        <v>0.0020003841554387305</v>
      </c>
      <c r="H432" s="32">
        <f t="shared" si="33"/>
        <v>35.30436512702081</v>
      </c>
      <c r="I432" s="32">
        <f t="shared" si="31"/>
        <v>0.08770698692691789</v>
      </c>
      <c r="J432" s="37">
        <f t="shared" si="34"/>
        <v>0.0020003841554387305</v>
      </c>
      <c r="K432" s="32"/>
      <c r="L432" s="32"/>
      <c r="M432" s="32"/>
      <c r="N432" s="32"/>
      <c r="O432" s="32"/>
      <c r="P432" s="32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</row>
    <row r="433" spans="2:65" ht="18">
      <c r="B433" s="30">
        <v>431</v>
      </c>
      <c r="C433" s="75"/>
      <c r="D433" s="32"/>
      <c r="E433" s="32">
        <f t="shared" si="32"/>
        <v>35.338777487101396</v>
      </c>
      <c r="F433" s="32">
        <f aca="true" t="shared" si="36" ref="F433:F496">(1/(SQRT(2*3.14159*$G$7^2)))*EXP((-1*(E433-$G$3)^2)/(2*$G$7^2))</f>
        <v>0.08873474841109173</v>
      </c>
      <c r="G433" s="37">
        <f t="shared" si="35"/>
        <v>0.00202392550989842</v>
      </c>
      <c r="H433" s="32">
        <f t="shared" si="33"/>
        <v>35.32730670040787</v>
      </c>
      <c r="I433" s="32">
        <f aca="true" t="shared" si="37" ref="I433:I496">IF($L$59&gt;=$E433,0,(1/(SQRT(2*3.14159*$G$7^2)))*EXP((-1*($E433-$G$3)^2)/(2*$G$7^2)))</f>
        <v>0.08873474841109173</v>
      </c>
      <c r="J433" s="37">
        <f t="shared" si="34"/>
        <v>0.00202392550989842</v>
      </c>
      <c r="K433" s="32"/>
      <c r="L433" s="32"/>
      <c r="M433" s="32"/>
      <c r="N433" s="32"/>
      <c r="O433" s="32"/>
      <c r="P433" s="32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</row>
    <row r="434" spans="2:65" ht="18">
      <c r="B434" s="30">
        <v>432</v>
      </c>
      <c r="C434" s="75"/>
      <c r="D434" s="32"/>
      <c r="E434" s="32">
        <f aca="true" t="shared" si="38" ref="E434:E497">E433+(10*$G$7)/1000</f>
        <v>35.361719060488454</v>
      </c>
      <c r="F434" s="32">
        <f t="shared" si="36"/>
        <v>0.0897655763268941</v>
      </c>
      <c r="G434" s="37">
        <f t="shared" si="35"/>
        <v>0.002047539149795107</v>
      </c>
      <c r="H434" s="32">
        <f aca="true" t="shared" si="39" ref="H434:H497">E433+(E434-E433)/2</f>
        <v>35.350248273794925</v>
      </c>
      <c r="I434" s="32">
        <f t="shared" si="37"/>
        <v>0.0897655763268941</v>
      </c>
      <c r="J434" s="37">
        <f aca="true" t="shared" si="40" ref="J434:J497">($E434-$E433)*ABS(I433+((I434-I433)/2))</f>
        <v>0.002047539149795107</v>
      </c>
      <c r="K434" s="32"/>
      <c r="L434" s="32"/>
      <c r="M434" s="32"/>
      <c r="N434" s="32"/>
      <c r="O434" s="32"/>
      <c r="P434" s="32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</row>
    <row r="435" spans="2:65" ht="18">
      <c r="B435" s="30">
        <v>433</v>
      </c>
      <c r="C435" s="75"/>
      <c r="D435" s="32"/>
      <c r="E435" s="32">
        <f t="shared" si="38"/>
        <v>35.38466063387551</v>
      </c>
      <c r="F435" s="32">
        <f t="shared" si="36"/>
        <v>0.09079929894421103</v>
      </c>
      <c r="G435" s="37">
        <f aca="true" t="shared" si="41" ref="G435:G498">(E435-E434)*ABS(F434+((F435-F434)/2))</f>
        <v>0.0020712211685785303</v>
      </c>
      <c r="H435" s="32">
        <f t="shared" si="39"/>
        <v>35.37318984718198</v>
      </c>
      <c r="I435" s="32">
        <f t="shared" si="37"/>
        <v>0.09079929894421103</v>
      </c>
      <c r="J435" s="37">
        <f t="shared" si="40"/>
        <v>0.0020712211685785303</v>
      </c>
      <c r="K435" s="32"/>
      <c r="L435" s="32"/>
      <c r="M435" s="32"/>
      <c r="N435" s="32"/>
      <c r="O435" s="32"/>
      <c r="P435" s="32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</row>
    <row r="436" spans="2:65" ht="18">
      <c r="B436" s="30">
        <v>434</v>
      </c>
      <c r="C436" s="75"/>
      <c r="D436" s="32"/>
      <c r="E436" s="32">
        <f t="shared" si="38"/>
        <v>35.40760220726257</v>
      </c>
      <c r="F436" s="32">
        <f t="shared" si="36"/>
        <v>0.09183574167331085</v>
      </c>
      <c r="G436" s="37">
        <f t="shared" si="41"/>
        <v>0.0020949675936876126</v>
      </c>
      <c r="H436" s="32">
        <f t="shared" si="39"/>
        <v>35.39613142056904</v>
      </c>
      <c r="I436" s="32">
        <f t="shared" si="37"/>
        <v>0.09183574167331085</v>
      </c>
      <c r="J436" s="37">
        <f t="shared" si="40"/>
        <v>0.0020949675936876126</v>
      </c>
      <c r="K436" s="32"/>
      <c r="L436" s="32"/>
      <c r="M436" s="32"/>
      <c r="N436" s="32"/>
      <c r="O436" s="32"/>
      <c r="P436" s="32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</row>
    <row r="437" spans="2:65" ht="18">
      <c r="B437" s="30">
        <v>435</v>
      </c>
      <c r="C437" s="75"/>
      <c r="D437" s="32"/>
      <c r="E437" s="32">
        <f t="shared" si="38"/>
        <v>35.43054378064963</v>
      </c>
      <c r="F437" s="32">
        <f t="shared" si="36"/>
        <v>0.09287472710214659</v>
      </c>
      <c r="G437" s="37">
        <f t="shared" si="41"/>
        <v>0.0021187743873850354</v>
      </c>
      <c r="H437" s="32">
        <f t="shared" si="39"/>
        <v>35.4190729939561</v>
      </c>
      <c r="I437" s="32">
        <f t="shared" si="37"/>
        <v>0.09287472710214659</v>
      </c>
      <c r="J437" s="37">
        <f t="shared" si="40"/>
        <v>0.0021187743873850354</v>
      </c>
      <c r="K437" s="32"/>
      <c r="L437" s="32"/>
      <c r="M437" s="32"/>
      <c r="N437" s="32"/>
      <c r="O437" s="32"/>
      <c r="P437" s="32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</row>
    <row r="438" spans="2:65" ht="18">
      <c r="B438" s="30">
        <v>436</v>
      </c>
      <c r="C438" s="75"/>
      <c r="D438" s="32"/>
      <c r="E438" s="32">
        <f t="shared" si="38"/>
        <v>35.45348535403669</v>
      </c>
      <c r="F438" s="32">
        <f t="shared" si="36"/>
        <v>0.09391607503550493</v>
      </c>
      <c r="G438" s="37">
        <f t="shared" si="41"/>
        <v>0.002142637447634196</v>
      </c>
      <c r="H438" s="32">
        <f t="shared" si="39"/>
        <v>35.44201456734316</v>
      </c>
      <c r="I438" s="32">
        <f t="shared" si="37"/>
        <v>0.09391607503550493</v>
      </c>
      <c r="J438" s="37">
        <f t="shared" si="40"/>
        <v>0.002142637447634196</v>
      </c>
      <c r="K438" s="32"/>
      <c r="L438" s="32"/>
      <c r="M438" s="32"/>
      <c r="N438" s="32"/>
      <c r="O438" s="32"/>
      <c r="P438" s="32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</row>
    <row r="439" spans="2:65" ht="18">
      <c r="B439" s="30">
        <v>437</v>
      </c>
      <c r="C439" s="75"/>
      <c r="D439" s="32"/>
      <c r="E439" s="32">
        <f t="shared" si="38"/>
        <v>35.476426927423745</v>
      </c>
      <c r="F439" s="32">
        <f t="shared" si="36"/>
        <v>0.09495960253599951</v>
      </c>
      <c r="G439" s="37">
        <f t="shared" si="41"/>
        <v>0.002166552609018502</v>
      </c>
      <c r="H439" s="32">
        <f t="shared" si="39"/>
        <v>35.464956140730216</v>
      </c>
      <c r="I439" s="32">
        <f t="shared" si="37"/>
        <v>0.09495960253599951</v>
      </c>
      <c r="J439" s="37">
        <f t="shared" si="40"/>
        <v>0.002166552609018502</v>
      </c>
      <c r="K439" s="32"/>
      <c r="L439" s="32"/>
      <c r="M439" s="32"/>
      <c r="N439" s="32"/>
      <c r="O439" s="32"/>
      <c r="P439" s="32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</row>
    <row r="440" spans="2:65" ht="18">
      <c r="B440" s="30">
        <v>438</v>
      </c>
      <c r="C440" s="75"/>
      <c r="D440" s="32"/>
      <c r="E440" s="32">
        <f t="shared" si="38"/>
        <v>35.4993685008108</v>
      </c>
      <c r="F440" s="32">
        <f t="shared" si="36"/>
        <v>0.09600512396690447</v>
      </c>
      <c r="G440" s="37">
        <f t="shared" si="41"/>
        <v>0.0021905156437029305</v>
      </c>
      <c r="H440" s="32">
        <f t="shared" si="39"/>
        <v>35.487897714117274</v>
      </c>
      <c r="I440" s="32">
        <f t="shared" si="37"/>
        <v>0.09600512396690447</v>
      </c>
      <c r="J440" s="37">
        <f t="shared" si="40"/>
        <v>0.0021905156437029305</v>
      </c>
      <c r="K440" s="32"/>
      <c r="L440" s="32"/>
      <c r="M440" s="32"/>
      <c r="N440" s="32"/>
      <c r="O440" s="32"/>
      <c r="P440" s="32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</row>
    <row r="441" spans="2:65" ht="18">
      <c r="B441" s="30">
        <v>439</v>
      </c>
      <c r="C441" s="75"/>
      <c r="D441" s="32"/>
      <c r="E441" s="32">
        <f t="shared" si="38"/>
        <v>35.52231007419786</v>
      </c>
      <c r="F441" s="32">
        <f t="shared" si="36"/>
        <v>0.09705245103682321</v>
      </c>
      <c r="G441" s="37">
        <f t="shared" si="41"/>
        <v>0.0022145222624377512</v>
      </c>
      <c r="H441" s="32">
        <f t="shared" si="39"/>
        <v>35.51083928750433</v>
      </c>
      <c r="I441" s="32">
        <f t="shared" si="37"/>
        <v>0.09705245103682321</v>
      </c>
      <c r="J441" s="37">
        <f t="shared" si="40"/>
        <v>0.0022145222624377512</v>
      </c>
      <c r="K441" s="32"/>
      <c r="L441" s="32"/>
      <c r="M441" s="32"/>
      <c r="N441" s="32"/>
      <c r="O441" s="32"/>
      <c r="P441" s="32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</row>
    <row r="442" spans="2:65" ht="18">
      <c r="B442" s="30">
        <v>440</v>
      </c>
      <c r="C442" s="75"/>
      <c r="D442" s="32"/>
      <c r="E442" s="32">
        <f t="shared" si="38"/>
        <v>35.54525164758492</v>
      </c>
      <c r="F442" s="32">
        <f t="shared" si="36"/>
        <v>0.0981013928461858</v>
      </c>
      <c r="G442" s="37">
        <f t="shared" si="41"/>
        <v>0.0022385681156042708</v>
      </c>
      <c r="H442" s="32">
        <f t="shared" si="39"/>
        <v>35.53378086089139</v>
      </c>
      <c r="I442" s="32">
        <f t="shared" si="37"/>
        <v>0.0981013928461858</v>
      </c>
      <c r="J442" s="37">
        <f t="shared" si="40"/>
        <v>0.0022385681156042708</v>
      </c>
      <c r="K442" s="32"/>
      <c r="L442" s="32"/>
      <c r="M442" s="32"/>
      <c r="N442" s="32"/>
      <c r="O442" s="32"/>
      <c r="P442" s="32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</row>
    <row r="443" spans="2:65" ht="18">
      <c r="B443" s="30">
        <v>441</v>
      </c>
      <c r="C443" s="75"/>
      <c r="D443" s="32"/>
      <c r="E443" s="32">
        <f t="shared" si="38"/>
        <v>35.56819322097198</v>
      </c>
      <c r="F443" s="32">
        <f t="shared" si="36"/>
        <v>0.0991517559355669</v>
      </c>
      <c r="G443" s="37">
        <f t="shared" si="41"/>
        <v>0.0022626487943024406</v>
      </c>
      <c r="H443" s="32">
        <f t="shared" si="39"/>
        <v>35.55672243427845</v>
      </c>
      <c r="I443" s="32">
        <f t="shared" si="37"/>
        <v>0.0991517559355669</v>
      </c>
      <c r="J443" s="37">
        <f t="shared" si="40"/>
        <v>0.0022626487943024406</v>
      </c>
      <c r="K443" s="32"/>
      <c r="L443" s="32"/>
      <c r="M443" s="32"/>
      <c r="N443" s="32"/>
      <c r="O443" s="32"/>
      <c r="P443" s="32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</row>
    <row r="444" spans="2:65" ht="18">
      <c r="B444" s="30">
        <v>442</v>
      </c>
      <c r="C444" s="75"/>
      <c r="D444" s="32"/>
      <c r="E444" s="32">
        <f t="shared" si="38"/>
        <v>35.591134794359036</v>
      </c>
      <c r="F444" s="32">
        <f t="shared" si="36"/>
        <v>0.10020334433581515</v>
      </c>
      <c r="G444" s="37">
        <f t="shared" si="41"/>
        <v>0.002286759831480124</v>
      </c>
      <c r="H444" s="32">
        <f t="shared" si="39"/>
        <v>35.57966400766551</v>
      </c>
      <c r="I444" s="32">
        <f t="shared" si="37"/>
        <v>0.10020334433581515</v>
      </c>
      <c r="J444" s="37">
        <f t="shared" si="40"/>
        <v>0.002286759831480124</v>
      </c>
      <c r="K444" s="32"/>
      <c r="L444" s="32"/>
      <c r="M444" s="32"/>
      <c r="N444" s="32"/>
      <c r="O444" s="32"/>
      <c r="P444" s="32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</row>
    <row r="445" spans="2:65" ht="18">
      <c r="B445" s="30">
        <v>443</v>
      </c>
      <c r="C445" s="75"/>
      <c r="D445" s="32"/>
      <c r="E445" s="32">
        <f t="shared" si="38"/>
        <v>35.614076367746094</v>
      </c>
      <c r="F445" s="32">
        <f t="shared" si="36"/>
        <v>0.10125595961998339</v>
      </c>
      <c r="G445" s="37">
        <f t="shared" si="41"/>
        <v>0.0023108967031038037</v>
      </c>
      <c r="H445" s="32">
        <f t="shared" si="39"/>
        <v>35.602605581052565</v>
      </c>
      <c r="I445" s="32">
        <f t="shared" si="37"/>
        <v>0.10125595961998339</v>
      </c>
      <c r="J445" s="37">
        <f t="shared" si="40"/>
        <v>0.0023108967031038037</v>
      </c>
      <c r="K445" s="32"/>
      <c r="L445" s="32"/>
      <c r="M445" s="32"/>
      <c r="N445" s="32"/>
      <c r="O445" s="32"/>
      <c r="P445" s="32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</row>
    <row r="446" spans="2:65" ht="18">
      <c r="B446" s="30">
        <v>444</v>
      </c>
      <c r="C446" s="75"/>
      <c r="D446" s="32"/>
      <c r="E446" s="32">
        <f t="shared" si="38"/>
        <v>35.63701794113315</v>
      </c>
      <c r="F446" s="32">
        <f t="shared" si="36"/>
        <v>0.10230940095704728</v>
      </c>
      <c r="G446" s="37">
        <f t="shared" si="41"/>
        <v>0.002335054829370452</v>
      </c>
      <c r="H446" s="32">
        <f t="shared" si="39"/>
        <v>35.62554715443962</v>
      </c>
      <c r="I446" s="32">
        <f t="shared" si="37"/>
        <v>0.10230940095704728</v>
      </c>
      <c r="J446" s="37">
        <f t="shared" si="40"/>
        <v>0.002335054829370452</v>
      </c>
      <c r="K446" s="32"/>
      <c r="L446" s="32"/>
      <c r="M446" s="32"/>
      <c r="N446" s="32"/>
      <c r="O446" s="32"/>
      <c r="P446" s="32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</row>
    <row r="447" spans="2:65" ht="18">
      <c r="B447" s="30">
        <v>445</v>
      </c>
      <c r="C447" s="75"/>
      <c r="D447" s="32"/>
      <c r="E447" s="32">
        <f t="shared" si="38"/>
        <v>35.65995951452021</v>
      </c>
      <c r="F447" s="32">
        <f t="shared" si="36"/>
        <v>0.1033634651673996</v>
      </c>
      <c r="G447" s="37">
        <f t="shared" si="41"/>
        <v>0.002359229575960293</v>
      </c>
      <c r="H447" s="32">
        <f t="shared" si="39"/>
        <v>35.64848872782668</v>
      </c>
      <c r="I447" s="32">
        <f t="shared" si="37"/>
        <v>0.1033634651673996</v>
      </c>
      <c r="J447" s="37">
        <f t="shared" si="40"/>
        <v>0.002359229575960293</v>
      </c>
      <c r="K447" s="32"/>
      <c r="L447" s="32"/>
      <c r="M447" s="32"/>
      <c r="N447" s="32"/>
      <c r="O447" s="32"/>
      <c r="P447" s="32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</row>
    <row r="448" spans="2:65" ht="18">
      <c r="B448" s="30">
        <v>446</v>
      </c>
      <c r="C448" s="75"/>
      <c r="D448" s="32"/>
      <c r="E448" s="32">
        <f t="shared" si="38"/>
        <v>35.68290108790727</v>
      </c>
      <c r="F448" s="32">
        <f t="shared" si="36"/>
        <v>0.1044179467801045</v>
      </c>
      <c r="G448" s="37">
        <f t="shared" si="41"/>
        <v>0.002383416255330114</v>
      </c>
      <c r="H448" s="32">
        <f t="shared" si="39"/>
        <v>35.67143030121374</v>
      </c>
      <c r="I448" s="32">
        <f t="shared" si="37"/>
        <v>0.1044179467801045</v>
      </c>
      <c r="J448" s="37">
        <f t="shared" si="40"/>
        <v>0.002383416255330114</v>
      </c>
      <c r="K448" s="32"/>
      <c r="L448" s="32"/>
      <c r="M448" s="32"/>
      <c r="N448" s="32"/>
      <c r="O448" s="32"/>
      <c r="P448" s="32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</row>
    <row r="449" spans="2:65" ht="18">
      <c r="B449" s="30">
        <v>447</v>
      </c>
      <c r="C449" s="75"/>
      <c r="D449" s="32"/>
      <c r="E449" s="32">
        <f t="shared" si="38"/>
        <v>35.70584266129433</v>
      </c>
      <c r="F449" s="32">
        <f t="shared" si="36"/>
        <v>0.10547263809189644</v>
      </c>
      <c r="G449" s="37">
        <f t="shared" si="41"/>
        <v>0.0024076101280467842</v>
      </c>
      <c r="H449" s="32">
        <f t="shared" si="39"/>
        <v>35.6943718746008</v>
      </c>
      <c r="I449" s="32">
        <f t="shared" si="37"/>
        <v>0.10547263809189644</v>
      </c>
      <c r="J449" s="37">
        <f t="shared" si="40"/>
        <v>0.0024076101280467842</v>
      </c>
      <c r="K449" s="32"/>
      <c r="L449" s="32"/>
      <c r="M449" s="32"/>
      <c r="N449" s="32"/>
      <c r="O449" s="32"/>
      <c r="P449" s="32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</row>
    <row r="450" spans="2:65" ht="18">
      <c r="B450" s="30">
        <v>448</v>
      </c>
      <c r="C450" s="75"/>
      <c r="D450" s="32"/>
      <c r="E450" s="32">
        <f t="shared" si="38"/>
        <v>35.728784234681385</v>
      </c>
      <c r="F450" s="32">
        <f t="shared" si="36"/>
        <v>0.10652732922790532</v>
      </c>
      <c r="G450" s="37">
        <f t="shared" si="41"/>
        <v>0.002431806404160581</v>
      </c>
      <c r="H450" s="32">
        <f t="shared" si="39"/>
        <v>35.717313447987856</v>
      </c>
      <c r="I450" s="32">
        <f t="shared" si="37"/>
        <v>0.10652732922790532</v>
      </c>
      <c r="J450" s="37">
        <f t="shared" si="40"/>
        <v>0.002431806404160581</v>
      </c>
      <c r="K450" s="32"/>
      <c r="L450" s="32"/>
      <c r="M450" s="32"/>
      <c r="N450" s="32"/>
      <c r="O450" s="32"/>
      <c r="P450" s="32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</row>
    <row r="451" spans="2:65" ht="18">
      <c r="B451" s="30">
        <v>449</v>
      </c>
      <c r="C451" s="75"/>
      <c r="D451" s="32"/>
      <c r="E451" s="32">
        <f t="shared" si="38"/>
        <v>35.75172580806844</v>
      </c>
      <c r="F451" s="32">
        <f t="shared" si="36"/>
        <v>0.10758180820408961</v>
      </c>
      <c r="G451" s="37">
        <f t="shared" si="41"/>
        <v>0.002456000244617916</v>
      </c>
      <c r="H451" s="32">
        <f t="shared" si="39"/>
        <v>35.740255021374914</v>
      </c>
      <c r="I451" s="32">
        <f t="shared" si="37"/>
        <v>0.10758180820408961</v>
      </c>
      <c r="J451" s="37">
        <f t="shared" si="40"/>
        <v>0.002456000244617916</v>
      </c>
      <c r="K451" s="32"/>
      <c r="L451" s="32"/>
      <c r="M451" s="32"/>
      <c r="N451" s="32"/>
      <c r="O451" s="32"/>
      <c r="P451" s="32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</row>
    <row r="452" spans="2:65" ht="18">
      <c r="B452" s="30">
        <v>450</v>
      </c>
      <c r="C452" s="75"/>
      <c r="D452" s="32"/>
      <c r="E452" s="32">
        <f t="shared" si="38"/>
        <v>35.7746673814555</v>
      </c>
      <c r="F452" s="32">
        <f t="shared" si="36"/>
        <v>0.10863586099135632</v>
      </c>
      <c r="G452" s="37">
        <f t="shared" si="41"/>
        <v>0.002480186762712993</v>
      </c>
      <c r="H452" s="32">
        <f t="shared" si="39"/>
        <v>35.76319659476197</v>
      </c>
      <c r="I452" s="32">
        <f t="shared" si="37"/>
        <v>0.10863586099135632</v>
      </c>
      <c r="J452" s="37">
        <f t="shared" si="40"/>
        <v>0.002480186762712993</v>
      </c>
      <c r="K452" s="32"/>
      <c r="L452" s="32"/>
      <c r="M452" s="32"/>
      <c r="N452" s="32"/>
      <c r="O452" s="32"/>
      <c r="P452" s="32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</row>
    <row r="453" spans="2:65" ht="18">
      <c r="B453" s="30">
        <v>451</v>
      </c>
      <c r="C453" s="75"/>
      <c r="D453" s="32"/>
      <c r="E453" s="32">
        <f t="shared" si="38"/>
        <v>35.79760895484256</v>
      </c>
      <c r="F453" s="32">
        <f t="shared" si="36"/>
        <v>0.10968927158134677</v>
      </c>
      <c r="G453" s="37">
        <f t="shared" si="41"/>
        <v>0.0025043610255779344</v>
      </c>
      <c r="H453" s="32">
        <f t="shared" si="39"/>
        <v>35.78613816814903</v>
      </c>
      <c r="I453" s="32">
        <f t="shared" si="37"/>
        <v>0.10968927158134677</v>
      </c>
      <c r="J453" s="37">
        <f t="shared" si="40"/>
        <v>0.0025043610255779344</v>
      </c>
      <c r="K453" s="32"/>
      <c r="L453" s="32"/>
      <c r="M453" s="32"/>
      <c r="N453" s="32"/>
      <c r="O453" s="32"/>
      <c r="P453" s="32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</row>
    <row r="454" spans="2:65" ht="18">
      <c r="B454" s="30">
        <v>452</v>
      </c>
      <c r="C454" s="75"/>
      <c r="D454" s="32"/>
      <c r="E454" s="32">
        <f t="shared" si="38"/>
        <v>35.82055052822962</v>
      </c>
      <c r="F454" s="32">
        <f t="shared" si="36"/>
        <v>0.1107418220538643</v>
      </c>
      <c r="G454" s="37">
        <f t="shared" si="41"/>
        <v>0.0025285180557108413</v>
      </c>
      <c r="H454" s="32">
        <f t="shared" si="39"/>
        <v>35.80907974153609</v>
      </c>
      <c r="I454" s="32">
        <f t="shared" si="37"/>
        <v>0.1107418220538643</v>
      </c>
      <c r="J454" s="37">
        <f t="shared" si="40"/>
        <v>0.0025285180557108413</v>
      </c>
      <c r="K454" s="32"/>
      <c r="L454" s="32"/>
      <c r="M454" s="32"/>
      <c r="N454" s="32"/>
      <c r="O454" s="32"/>
      <c r="P454" s="32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</row>
    <row r="455" spans="2:65" ht="18">
      <c r="B455" s="30">
        <v>453</v>
      </c>
      <c r="C455" s="75"/>
      <c r="D455" s="32"/>
      <c r="E455" s="32">
        <f t="shared" si="38"/>
        <v>35.843492101616675</v>
      </c>
      <c r="F455" s="32">
        <f t="shared" si="36"/>
        <v>0.11179329264591985</v>
      </c>
      <c r="G455" s="37">
        <f t="shared" si="41"/>
        <v>0.002552652832541251</v>
      </c>
      <c r="H455" s="32">
        <f t="shared" si="39"/>
        <v>35.832021314923146</v>
      </c>
      <c r="I455" s="32">
        <f t="shared" si="37"/>
        <v>0.11179329264591985</v>
      </c>
      <c r="J455" s="37">
        <f t="shared" si="40"/>
        <v>0.002552652832541251</v>
      </c>
      <c r="K455" s="32"/>
      <c r="L455" s="32"/>
      <c r="M455" s="32"/>
      <c r="N455" s="32"/>
      <c r="O455" s="32"/>
      <c r="P455" s="32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</row>
    <row r="456" spans="2:65" ht="18">
      <c r="B456" s="30">
        <v>454</v>
      </c>
      <c r="C456" s="75"/>
      <c r="D456" s="32"/>
      <c r="E456" s="32">
        <f t="shared" si="38"/>
        <v>35.866433675003734</v>
      </c>
      <c r="F456" s="32">
        <f t="shared" si="36"/>
        <v>0.11284346182236911</v>
      </c>
      <c r="G456" s="37">
        <f t="shared" si="41"/>
        <v>0.002576760294032408</v>
      </c>
      <c r="H456" s="32">
        <f t="shared" si="39"/>
        <v>35.854962888310205</v>
      </c>
      <c r="I456" s="32">
        <f t="shared" si="37"/>
        <v>0.11284346182236911</v>
      </c>
      <c r="J456" s="37">
        <f t="shared" si="40"/>
        <v>0.002576760294032408</v>
      </c>
      <c r="K456" s="32"/>
      <c r="L456" s="32"/>
      <c r="M456" s="32"/>
      <c r="N456" s="32"/>
      <c r="O456" s="32"/>
      <c r="P456" s="32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</row>
    <row r="457" spans="2:65" ht="18">
      <c r="B457" s="30">
        <v>455</v>
      </c>
      <c r="C457" s="75"/>
      <c r="D457" s="32"/>
      <c r="E457" s="32">
        <f t="shared" si="38"/>
        <v>35.88937524839079</v>
      </c>
      <c r="F457" s="32">
        <f t="shared" si="36"/>
        <v>0.11389210634811443</v>
      </c>
      <c r="G457" s="37">
        <f t="shared" si="41"/>
        <v>0.002600835338319738</v>
      </c>
      <c r="H457" s="32">
        <f t="shared" si="39"/>
        <v>35.87790446169726</v>
      </c>
      <c r="I457" s="32">
        <f t="shared" si="37"/>
        <v>0.11389210634811443</v>
      </c>
      <c r="J457" s="37">
        <f t="shared" si="40"/>
        <v>0.002600835338319738</v>
      </c>
      <c r="K457" s="32"/>
      <c r="L457" s="32"/>
      <c r="M457" s="32"/>
      <c r="N457" s="32"/>
      <c r="O457" s="32"/>
      <c r="P457" s="32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</row>
    <row r="458" spans="2:65" ht="18">
      <c r="B458" s="30">
        <v>456</v>
      </c>
      <c r="C458" s="75"/>
      <c r="D458" s="32"/>
      <c r="E458" s="32">
        <f t="shared" si="38"/>
        <v>35.91231682177785</v>
      </c>
      <c r="F458" s="32">
        <f t="shared" si="36"/>
        <v>0.11493900136184214</v>
      </c>
      <c r="G458" s="37">
        <f t="shared" si="41"/>
        <v>0.0026248728253848892</v>
      </c>
      <c r="H458" s="32">
        <f t="shared" si="39"/>
        <v>35.90084603508432</v>
      </c>
      <c r="I458" s="32">
        <f t="shared" si="37"/>
        <v>0.11493900136184214</v>
      </c>
      <c r="J458" s="37">
        <f t="shared" si="40"/>
        <v>0.0026248728253848892</v>
      </c>
      <c r="K458" s="32"/>
      <c r="L458" s="32"/>
      <c r="M458" s="32"/>
      <c r="N458" s="32"/>
      <c r="O458" s="32"/>
      <c r="P458" s="32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</row>
    <row r="459" spans="2:65" ht="18">
      <c r="B459" s="30">
        <v>457</v>
      </c>
      <c r="C459" s="75"/>
      <c r="D459" s="32"/>
      <c r="E459" s="32">
        <f t="shared" si="38"/>
        <v>35.93525839516491</v>
      </c>
      <c r="F459" s="32">
        <f t="shared" si="36"/>
        <v>0.11598392045126582</v>
      </c>
      <c r="G459" s="37">
        <f t="shared" si="41"/>
        <v>0.0026488675787646548</v>
      </c>
      <c r="H459" s="32">
        <f t="shared" si="39"/>
        <v>35.92378760847138</v>
      </c>
      <c r="I459" s="32">
        <f t="shared" si="37"/>
        <v>0.11598392045126582</v>
      </c>
      <c r="J459" s="37">
        <f t="shared" si="40"/>
        <v>0.0026488675787646548</v>
      </c>
      <c r="K459" s="32"/>
      <c r="L459" s="32"/>
      <c r="M459" s="32"/>
      <c r="N459" s="32"/>
      <c r="O459" s="32"/>
      <c r="P459" s="32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</row>
    <row r="460" spans="2:65" ht="18">
      <c r="B460" s="30">
        <v>458</v>
      </c>
      <c r="C460" s="75"/>
      <c r="D460" s="32"/>
      <c r="E460" s="32">
        <f t="shared" si="38"/>
        <v>35.958199968551966</v>
      </c>
      <c r="F460" s="32">
        <f t="shared" si="36"/>
        <v>0.11702663572984398</v>
      </c>
      <c r="G460" s="37">
        <f t="shared" si="41"/>
        <v>0.002672814387294084</v>
      </c>
      <c r="H460" s="32">
        <f t="shared" si="39"/>
        <v>35.94672918185844</v>
      </c>
      <c r="I460" s="32">
        <f t="shared" si="37"/>
        <v>0.11702663572984398</v>
      </c>
      <c r="J460" s="37">
        <f t="shared" si="40"/>
        <v>0.002672814387294084</v>
      </c>
      <c r="K460" s="32"/>
      <c r="L460" s="32"/>
      <c r="M460" s="32"/>
      <c r="N460" s="32"/>
      <c r="O460" s="32"/>
      <c r="P460" s="32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</row>
    <row r="461" spans="2:65" ht="18">
      <c r="B461" s="30">
        <v>459</v>
      </c>
      <c r="C461" s="75"/>
      <c r="D461" s="32"/>
      <c r="E461" s="32">
        <f t="shared" si="38"/>
        <v>35.981141541939024</v>
      </c>
      <c r="F461" s="32">
        <f t="shared" si="36"/>
        <v>0.11806691791493933</v>
      </c>
      <c r="G461" s="37">
        <f t="shared" si="41"/>
        <v>0.002696708006883045</v>
      </c>
      <c r="H461" s="32">
        <f t="shared" si="39"/>
        <v>35.969670755245495</v>
      </c>
      <c r="I461" s="32">
        <f t="shared" si="37"/>
        <v>0.11806691791493933</v>
      </c>
      <c r="J461" s="37">
        <f t="shared" si="40"/>
        <v>0.002696708006883045</v>
      </c>
      <c r="K461" s="32"/>
      <c r="L461" s="32"/>
      <c r="M461" s="32"/>
      <c r="N461" s="32"/>
      <c r="O461" s="32"/>
      <c r="P461" s="32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</row>
    <row r="462" spans="2:65" ht="18">
      <c r="B462" s="30">
        <v>460</v>
      </c>
      <c r="C462" s="75"/>
      <c r="D462" s="32"/>
      <c r="E462" s="32">
        <f t="shared" si="38"/>
        <v>36.00408311532608</v>
      </c>
      <c r="F462" s="32">
        <f t="shared" si="36"/>
        <v>0.1191045364073859</v>
      </c>
      <c r="G462" s="37">
        <f t="shared" si="41"/>
        <v>0.002720543162325468</v>
      </c>
      <c r="H462" s="32">
        <f t="shared" si="39"/>
        <v>35.99261232863255</v>
      </c>
      <c r="I462" s="32">
        <f t="shared" si="37"/>
        <v>0.1191045364073859</v>
      </c>
      <c r="J462" s="37">
        <f t="shared" si="40"/>
        <v>0.002720543162325468</v>
      </c>
      <c r="K462" s="32"/>
      <c r="L462" s="32"/>
      <c r="M462" s="32"/>
      <c r="N462" s="32"/>
      <c r="O462" s="32"/>
      <c r="P462" s="32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</row>
    <row r="463" spans="2:65" ht="18">
      <c r="B463" s="30">
        <v>461</v>
      </c>
      <c r="C463" s="75"/>
      <c r="D463" s="32"/>
      <c r="E463" s="32">
        <f t="shared" si="38"/>
        <v>36.02702468871314</v>
      </c>
      <c r="F463" s="32">
        <f t="shared" si="36"/>
        <v>0.12013925937242849</v>
      </c>
      <c r="G463" s="37">
        <f t="shared" si="41"/>
        <v>0.002744314549140483</v>
      </c>
      <c r="H463" s="32">
        <f t="shared" si="39"/>
        <v>36.01555390201961</v>
      </c>
      <c r="I463" s="32">
        <f t="shared" si="37"/>
        <v>0.12013925937242849</v>
      </c>
      <c r="J463" s="37">
        <f t="shared" si="40"/>
        <v>0.002744314549140483</v>
      </c>
      <c r="K463" s="32"/>
      <c r="L463" s="32"/>
      <c r="M463" s="32"/>
      <c r="N463" s="32"/>
      <c r="O463" s="32"/>
      <c r="P463" s="32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</row>
    <row r="464" spans="2:65" ht="18">
      <c r="B464" s="30">
        <v>462</v>
      </c>
      <c r="C464" s="75"/>
      <c r="D464" s="32"/>
      <c r="E464" s="32">
        <f t="shared" si="38"/>
        <v>36.0499662621002</v>
      </c>
      <c r="F464" s="32">
        <f t="shared" si="36"/>
        <v>0.12117085382199799</v>
      </c>
      <c r="G464" s="37">
        <f t="shared" si="41"/>
        <v>0.0027680168354446226</v>
      </c>
      <c r="H464" s="32">
        <f t="shared" si="39"/>
        <v>36.03849547540667</v>
      </c>
      <c r="I464" s="32">
        <f t="shared" si="37"/>
        <v>0.12117085382199799</v>
      </c>
      <c r="J464" s="37">
        <f t="shared" si="40"/>
        <v>0.0027680168354446226</v>
      </c>
      <c r="K464" s="32"/>
      <c r="L464" s="32"/>
      <c r="M464" s="32"/>
      <c r="N464" s="32"/>
      <c r="O464" s="32"/>
      <c r="P464" s="32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</row>
    <row r="465" spans="2:65" ht="18">
      <c r="B465" s="30">
        <v>463</v>
      </c>
      <c r="C465" s="75"/>
      <c r="D465" s="32"/>
      <c r="E465" s="32">
        <f t="shared" si="38"/>
        <v>36.07290783548726</v>
      </c>
      <c r="F465" s="32">
        <f t="shared" si="36"/>
        <v>0.12219908569828468</v>
      </c>
      <c r="G465" s="37">
        <f t="shared" si="41"/>
        <v>0.0027916446638542353</v>
      </c>
      <c r="H465" s="32">
        <f t="shared" si="39"/>
        <v>36.06143704879373</v>
      </c>
      <c r="I465" s="32">
        <f t="shared" si="37"/>
        <v>0.12219908569828468</v>
      </c>
      <c r="J465" s="37">
        <f t="shared" si="40"/>
        <v>0.0027916446638542353</v>
      </c>
      <c r="K465" s="32"/>
      <c r="L465" s="32"/>
      <c r="M465" s="32"/>
      <c r="N465" s="32"/>
      <c r="O465" s="32"/>
      <c r="P465" s="32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</row>
    <row r="466" spans="2:65" ht="18">
      <c r="B466" s="30">
        <v>464</v>
      </c>
      <c r="C466" s="75"/>
      <c r="D466" s="32"/>
      <c r="E466" s="32">
        <f t="shared" si="38"/>
        <v>36.095849408874315</v>
      </c>
      <c r="F466" s="32">
        <f t="shared" si="36"/>
        <v>0.12322371995857055</v>
      </c>
      <c r="G466" s="37">
        <f t="shared" si="41"/>
        <v>0.002815192653417228</v>
      </c>
      <c r="H466" s="32">
        <f t="shared" si="39"/>
        <v>36.084378622180786</v>
      </c>
      <c r="I466" s="32">
        <f t="shared" si="37"/>
        <v>0.12322371995857055</v>
      </c>
      <c r="J466" s="37">
        <f t="shared" si="40"/>
        <v>0.002815192653417228</v>
      </c>
      <c r="K466" s="32"/>
      <c r="L466" s="32"/>
      <c r="M466" s="32"/>
      <c r="N466" s="32"/>
      <c r="O466" s="32"/>
      <c r="P466" s="32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</row>
    <row r="467" spans="2:65" ht="18">
      <c r="B467" s="30">
        <v>465</v>
      </c>
      <c r="C467" s="75"/>
      <c r="D467" s="32"/>
      <c r="E467" s="32">
        <f t="shared" si="38"/>
        <v>36.11879098226137</v>
      </c>
      <c r="F467" s="32">
        <f t="shared" si="36"/>
        <v>0.12424452066128013</v>
      </c>
      <c r="G467" s="37">
        <f t="shared" si="41"/>
        <v>0.0028386554015732354</v>
      </c>
      <c r="H467" s="32">
        <f t="shared" si="39"/>
        <v>36.107320195567844</v>
      </c>
      <c r="I467" s="32">
        <f t="shared" si="37"/>
        <v>0.12424452066128013</v>
      </c>
      <c r="J467" s="37">
        <f t="shared" si="40"/>
        <v>0.0028386554015732354</v>
      </c>
      <c r="K467" s="32"/>
      <c r="L467" s="32"/>
      <c r="M467" s="32"/>
      <c r="N467" s="32"/>
      <c r="O467" s="32"/>
      <c r="P467" s="32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</row>
    <row r="468" spans="2:65" ht="18">
      <c r="B468" s="30">
        <v>466</v>
      </c>
      <c r="C468" s="75"/>
      <c r="D468" s="32"/>
      <c r="E468" s="32">
        <f t="shared" si="38"/>
        <v>36.14173255564843</v>
      </c>
      <c r="F468" s="32">
        <f t="shared" si="36"/>
        <v>0.12526125105320846</v>
      </c>
      <c r="G468" s="37">
        <f t="shared" si="41"/>
        <v>0.0028620274861412593</v>
      </c>
      <c r="H468" s="32">
        <f t="shared" si="39"/>
        <v>36.1302617689549</v>
      </c>
      <c r="I468" s="32">
        <f t="shared" si="37"/>
        <v>0.12526125105320846</v>
      </c>
      <c r="J468" s="37">
        <f t="shared" si="40"/>
        <v>0.0028620274861412593</v>
      </c>
      <c r="K468" s="32"/>
      <c r="L468" s="32"/>
      <c r="M468" s="32"/>
      <c r="N468" s="32"/>
      <c r="O468" s="32"/>
      <c r="P468" s="32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</row>
    <row r="469" spans="2:65" ht="18">
      <c r="B469" s="30">
        <v>467</v>
      </c>
      <c r="C469" s="75"/>
      <c r="D469" s="32"/>
      <c r="E469" s="32">
        <f t="shared" si="38"/>
        <v>36.16467412903549</v>
      </c>
      <c r="F469" s="32">
        <f t="shared" si="36"/>
        <v>0.1262736736578836</v>
      </c>
      <c r="G469" s="37">
        <f t="shared" si="41"/>
        <v>0.002885303467333833</v>
      </c>
      <c r="H469" s="32">
        <f t="shared" si="39"/>
        <v>36.15320334234196</v>
      </c>
      <c r="I469" s="32">
        <f t="shared" si="37"/>
        <v>0.1262736736578836</v>
      </c>
      <c r="J469" s="37">
        <f t="shared" si="40"/>
        <v>0.002885303467333833</v>
      </c>
      <c r="K469" s="32"/>
      <c r="L469" s="32"/>
      <c r="M469" s="32"/>
      <c r="N469" s="32"/>
      <c r="O469" s="32"/>
      <c r="P469" s="32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</row>
    <row r="470" spans="2:65" ht="18">
      <c r="B470" s="30">
        <v>468</v>
      </c>
      <c r="C470" s="75"/>
      <c r="D470" s="32"/>
      <c r="E470" s="32">
        <f t="shared" si="38"/>
        <v>36.18761570242255</v>
      </c>
      <c r="F470" s="32">
        <f t="shared" si="36"/>
        <v>0.1272815503650197</v>
      </c>
      <c r="G470" s="37">
        <f t="shared" si="41"/>
        <v>0.002908477889796704</v>
      </c>
      <c r="H470" s="32">
        <f t="shared" si="39"/>
        <v>36.17614491572902</v>
      </c>
      <c r="I470" s="32">
        <f t="shared" si="37"/>
        <v>0.1272815503650197</v>
      </c>
      <c r="J470" s="37">
        <f t="shared" si="40"/>
        <v>0.002908477889796704</v>
      </c>
      <c r="K470" s="32"/>
      <c r="L470" s="32"/>
      <c r="M470" s="32"/>
      <c r="N470" s="32"/>
      <c r="O470" s="32"/>
      <c r="P470" s="32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</row>
    <row r="471" spans="2:65" ht="18">
      <c r="B471" s="30">
        <v>469</v>
      </c>
      <c r="C471" s="75"/>
      <c r="D471" s="32"/>
      <c r="E471" s="32">
        <f t="shared" si="38"/>
        <v>36.210557275809606</v>
      </c>
      <c r="F471" s="32">
        <f t="shared" si="36"/>
        <v>0.12828464252101557</v>
      </c>
      <c r="G471" s="37">
        <f t="shared" si="41"/>
        <v>0.002931545284673019</v>
      </c>
      <c r="H471" s="32">
        <f t="shared" si="39"/>
        <v>36.19908648911608</v>
      </c>
      <c r="I471" s="32">
        <f t="shared" si="37"/>
        <v>0.12828464252101557</v>
      </c>
      <c r="J471" s="37">
        <f t="shared" si="40"/>
        <v>0.002931545284673019</v>
      </c>
      <c r="K471" s="32"/>
      <c r="L471" s="32"/>
      <c r="M471" s="32"/>
      <c r="N471" s="32"/>
      <c r="O471" s="32"/>
      <c r="P471" s="32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</row>
    <row r="472" spans="2:65" ht="18">
      <c r="B472" s="30">
        <v>470</v>
      </c>
      <c r="C472" s="75"/>
      <c r="D472" s="32"/>
      <c r="E472" s="32">
        <f t="shared" si="38"/>
        <v>36.233498849196664</v>
      </c>
      <c r="F472" s="32">
        <f t="shared" si="36"/>
        <v>0.1292827110204531</v>
      </c>
      <c r="G472" s="37">
        <f t="shared" si="41"/>
        <v>0.0029545001716909784</v>
      </c>
      <c r="H472" s="32">
        <f t="shared" si="39"/>
        <v>36.222028062503135</v>
      </c>
      <c r="I472" s="32">
        <f t="shared" si="37"/>
        <v>0.1292827110204531</v>
      </c>
      <c r="J472" s="37">
        <f t="shared" si="40"/>
        <v>0.0029545001716909784</v>
      </c>
      <c r="K472" s="32"/>
      <c r="L472" s="32"/>
      <c r="M472" s="32"/>
      <c r="N472" s="32"/>
      <c r="O472" s="32"/>
      <c r="P472" s="32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</row>
    <row r="473" spans="2:65" ht="18">
      <c r="B473" s="30">
        <v>471</v>
      </c>
      <c r="C473" s="75"/>
      <c r="D473" s="32"/>
      <c r="E473" s="32">
        <f t="shared" si="38"/>
        <v>36.25644042258372</v>
      </c>
      <c r="F473" s="32">
        <f t="shared" si="36"/>
        <v>0.13027551639854787</v>
      </c>
      <c r="G473" s="37">
        <f t="shared" si="41"/>
        <v>0.0029773370612738706</v>
      </c>
      <c r="H473" s="32">
        <f t="shared" si="39"/>
        <v>36.24496963589019</v>
      </c>
      <c r="I473" s="32">
        <f t="shared" si="37"/>
        <v>0.13027551639854787</v>
      </c>
      <c r="J473" s="37">
        <f t="shared" si="40"/>
        <v>0.0029773370612738706</v>
      </c>
      <c r="K473" s="32"/>
      <c r="L473" s="32"/>
      <c r="M473" s="32"/>
      <c r="N473" s="32"/>
      <c r="O473" s="32"/>
      <c r="P473" s="32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</row>
    <row r="474" spans="2:65" ht="18">
      <c r="B474" s="30">
        <v>472</v>
      </c>
      <c r="C474" s="75"/>
      <c r="D474" s="32"/>
      <c r="E474" s="32">
        <f t="shared" si="38"/>
        <v>36.27938199597078</v>
      </c>
      <c r="F474" s="32">
        <f t="shared" si="36"/>
        <v>0.13126281892450425</v>
      </c>
      <c r="G474" s="37">
        <f t="shared" si="41"/>
        <v>0.0030000504566714127</v>
      </c>
      <c r="H474" s="32">
        <f t="shared" si="39"/>
        <v>36.26791120927725</v>
      </c>
      <c r="I474" s="32">
        <f t="shared" si="37"/>
        <v>0.13126281892450425</v>
      </c>
      <c r="J474" s="37">
        <f t="shared" si="40"/>
        <v>0.0030000504566714127</v>
      </c>
      <c r="K474" s="32"/>
      <c r="L474" s="32"/>
      <c r="M474" s="32"/>
      <c r="N474" s="32"/>
      <c r="O474" s="32"/>
      <c r="P474" s="32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</row>
    <row r="475" spans="2:65" ht="18">
      <c r="B475" s="30">
        <v>473</v>
      </c>
      <c r="C475" s="75"/>
      <c r="D475" s="32"/>
      <c r="E475" s="32">
        <f t="shared" si="38"/>
        <v>36.30232356935784</v>
      </c>
      <c r="F475" s="32">
        <f t="shared" si="36"/>
        <v>0.13224437869572545</v>
      </c>
      <c r="G475" s="37">
        <f t="shared" si="41"/>
        <v>0.0030226348561112676</v>
      </c>
      <c r="H475" s="32">
        <f t="shared" si="39"/>
        <v>36.29085278266431</v>
      </c>
      <c r="I475" s="32">
        <f t="shared" si="37"/>
        <v>0.13224437869572545</v>
      </c>
      <c r="J475" s="37">
        <f t="shared" si="40"/>
        <v>0.0030226348561112676</v>
      </c>
      <c r="K475" s="32"/>
      <c r="L475" s="32"/>
      <c r="M475" s="32"/>
      <c r="N475" s="32"/>
      <c r="O475" s="32"/>
      <c r="P475" s="32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</row>
    <row r="476" spans="2:65" ht="18">
      <c r="B476" s="30">
        <v>474</v>
      </c>
      <c r="C476" s="75"/>
      <c r="D476" s="32"/>
      <c r="E476" s="32">
        <f t="shared" si="38"/>
        <v>36.3252651427449</v>
      </c>
      <c r="F476" s="32">
        <f t="shared" si="36"/>
        <v>0.13321995573282855</v>
      </c>
      <c r="G476" s="37">
        <f t="shared" si="41"/>
        <v>0.0030450847549696103</v>
      </c>
      <c r="H476" s="32">
        <f t="shared" si="39"/>
        <v>36.31379435605137</v>
      </c>
      <c r="I476" s="32">
        <f t="shared" si="37"/>
        <v>0.13321995573282855</v>
      </c>
      <c r="J476" s="37">
        <f t="shared" si="40"/>
        <v>0.0030450847549696103</v>
      </c>
      <c r="K476" s="32"/>
      <c r="L476" s="32"/>
      <c r="M476" s="32"/>
      <c r="N476" s="32"/>
      <c r="O476" s="32"/>
      <c r="P476" s="32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</row>
    <row r="477" spans="2:65" ht="18">
      <c r="B477" s="30">
        <v>475</v>
      </c>
      <c r="C477" s="75"/>
      <c r="D477" s="32"/>
      <c r="E477" s="32">
        <f t="shared" si="38"/>
        <v>36.348206716131955</v>
      </c>
      <c r="F477" s="32">
        <f t="shared" si="36"/>
        <v>0.13418931007541327</v>
      </c>
      <c r="G477" s="37">
        <f t="shared" si="41"/>
        <v>0.0030673946479595603</v>
      </c>
      <c r="H477" s="32">
        <f t="shared" si="39"/>
        <v>36.336735929438426</v>
      </c>
      <c r="I477" s="32">
        <f t="shared" si="37"/>
        <v>0.13418931007541327</v>
      </c>
      <c r="J477" s="37">
        <f t="shared" si="40"/>
        <v>0.0030673946479595603</v>
      </c>
      <c r="K477" s="32"/>
      <c r="L477" s="32"/>
      <c r="M477" s="32"/>
      <c r="N477" s="32"/>
      <c r="O477" s="32"/>
      <c r="P477" s="32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</row>
    <row r="478" spans="2:65" ht="18">
      <c r="B478" s="30">
        <v>476</v>
      </c>
      <c r="C478" s="75"/>
      <c r="D478" s="32"/>
      <c r="E478" s="32">
        <f t="shared" si="38"/>
        <v>36.37114828951901</v>
      </c>
      <c r="F478" s="32">
        <f t="shared" si="36"/>
        <v>0.13515220187853252</v>
      </c>
      <c r="G478" s="37">
        <f t="shared" si="41"/>
        <v>0.0030895590313363246</v>
      </c>
      <c r="H478" s="32">
        <f t="shared" si="39"/>
        <v>36.359677502825484</v>
      </c>
      <c r="I478" s="32">
        <f t="shared" si="37"/>
        <v>0.13515220187853252</v>
      </c>
      <c r="J478" s="37">
        <f t="shared" si="40"/>
        <v>0.0030895590313363246</v>
      </c>
      <c r="K478" s="32"/>
      <c r="L478" s="32"/>
      <c r="M478" s="32"/>
      <c r="N478" s="32"/>
      <c r="O478" s="32"/>
      <c r="P478" s="32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</row>
    <row r="479" spans="2:65" ht="18">
      <c r="B479" s="30">
        <v>477</v>
      </c>
      <c r="C479" s="75"/>
      <c r="D479" s="32"/>
      <c r="E479" s="32">
        <f t="shared" si="38"/>
        <v>36.39408986290607</v>
      </c>
      <c r="F479" s="32">
        <f t="shared" si="36"/>
        <v>0.13610839150981185</v>
      </c>
      <c r="G479" s="37">
        <f t="shared" si="41"/>
        <v>0.003111572405117823</v>
      </c>
      <c r="H479" s="32">
        <f t="shared" si="39"/>
        <v>36.38261907621254</v>
      </c>
      <c r="I479" s="32">
        <f t="shared" si="37"/>
        <v>0.13610839150981185</v>
      </c>
      <c r="J479" s="37">
        <f t="shared" si="40"/>
        <v>0.003111572405117823</v>
      </c>
      <c r="K479" s="32"/>
      <c r="L479" s="32"/>
      <c r="M479" s="32"/>
      <c r="N479" s="32"/>
      <c r="O479" s="32"/>
      <c r="P479" s="32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</row>
    <row r="480" spans="2:65" ht="18">
      <c r="B480" s="30">
        <v>478</v>
      </c>
      <c r="C480" s="75"/>
      <c r="D480" s="32"/>
      <c r="E480" s="32">
        <f t="shared" si="38"/>
        <v>36.41703143629313</v>
      </c>
      <c r="F480" s="32">
        <f t="shared" si="36"/>
        <v>0.137057639647164</v>
      </c>
      <c r="G480" s="37">
        <f t="shared" si="41"/>
        <v>0.0031334292753195884</v>
      </c>
      <c r="H480" s="32">
        <f t="shared" si="39"/>
        <v>36.4055606495996</v>
      </c>
      <c r="I480" s="32">
        <f t="shared" si="37"/>
        <v>0.137057639647164</v>
      </c>
      <c r="J480" s="37">
        <f t="shared" si="40"/>
        <v>0.0031334292753195884</v>
      </c>
      <c r="K480" s="32"/>
      <c r="L480" s="32"/>
      <c r="M480" s="32"/>
      <c r="N480" s="32"/>
      <c r="O480" s="32"/>
      <c r="P480" s="32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</row>
    <row r="481" spans="2:65" ht="18">
      <c r="B481" s="30">
        <v>479</v>
      </c>
      <c r="C481" s="75"/>
      <c r="D481" s="32"/>
      <c r="E481" s="32">
        <f t="shared" si="38"/>
        <v>36.43997300968019</v>
      </c>
      <c r="F481" s="32">
        <f t="shared" si="36"/>
        <v>0.13799970737704378</v>
      </c>
      <c r="G481" s="37">
        <f t="shared" si="41"/>
        <v>0.0031551241562026927</v>
      </c>
      <c r="H481" s="32">
        <f t="shared" si="39"/>
        <v>36.42850222298666</v>
      </c>
      <c r="I481" s="32">
        <f t="shared" si="37"/>
        <v>0.13799970737704378</v>
      </c>
      <c r="J481" s="37">
        <f t="shared" si="40"/>
        <v>0.0031551241562026927</v>
      </c>
      <c r="K481" s="32"/>
      <c r="L481" s="32"/>
      <c r="M481" s="32"/>
      <c r="N481" s="32"/>
      <c r="O481" s="32"/>
      <c r="P481" s="32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</row>
    <row r="482" spans="2:65" ht="18">
      <c r="B482" s="30">
        <v>480</v>
      </c>
      <c r="C482" s="75"/>
      <c r="D482" s="32"/>
      <c r="E482" s="32">
        <f t="shared" si="38"/>
        <v>36.462914583067246</v>
      </c>
      <c r="F482" s="32">
        <f t="shared" si="36"/>
        <v>0.13893435629318845</v>
      </c>
      <c r="G482" s="37">
        <f t="shared" si="41"/>
        <v>0.0031766515725334342</v>
      </c>
      <c r="H482" s="32">
        <f t="shared" si="39"/>
        <v>36.45144379637372</v>
      </c>
      <c r="I482" s="32">
        <f t="shared" si="37"/>
        <v>0.13893435629318845</v>
      </c>
      <c r="J482" s="37">
        <f t="shared" si="40"/>
        <v>0.0031766515725334342</v>
      </c>
      <c r="K482" s="32"/>
      <c r="L482" s="32"/>
      <c r="M482" s="32"/>
      <c r="N482" s="32"/>
      <c r="O482" s="32"/>
      <c r="P482" s="32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</row>
    <row r="483" spans="2:65" ht="18">
      <c r="B483" s="30">
        <v>481</v>
      </c>
      <c r="C483" s="75"/>
      <c r="D483" s="32"/>
      <c r="E483" s="32">
        <f t="shared" si="38"/>
        <v>36.485856156454304</v>
      </c>
      <c r="F483" s="32">
        <f t="shared" si="36"/>
        <v>0.13986134859578717</v>
      </c>
      <c r="G483" s="37">
        <f t="shared" si="41"/>
        <v>0.0031980060618535216</v>
      </c>
      <c r="H483" s="32">
        <f t="shared" si="39"/>
        <v>36.474385369760775</v>
      </c>
      <c r="I483" s="32">
        <f t="shared" si="37"/>
        <v>0.13986134859578717</v>
      </c>
      <c r="J483" s="37">
        <f t="shared" si="40"/>
        <v>0.0031980060618535216</v>
      </c>
      <c r="K483" s="32"/>
      <c r="L483" s="32"/>
      <c r="M483" s="32"/>
      <c r="N483" s="32"/>
      <c r="O483" s="32"/>
      <c r="P483" s="32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</row>
    <row r="484" spans="2:65" ht="18">
      <c r="B484" s="30">
        <v>482</v>
      </c>
      <c r="C484" s="75"/>
      <c r="D484" s="32"/>
      <c r="E484" s="32">
        <f t="shared" si="38"/>
        <v>36.50879772984136</v>
      </c>
      <c r="F484" s="32">
        <f t="shared" si="36"/>
        <v>0.14078044719102242</v>
      </c>
      <c r="G484" s="37">
        <f t="shared" si="41"/>
        <v>0.0032191821767594405</v>
      </c>
      <c r="H484" s="32">
        <f t="shared" si="39"/>
        <v>36.49732694314783</v>
      </c>
      <c r="I484" s="32">
        <f t="shared" si="37"/>
        <v>0.14078044719102242</v>
      </c>
      <c r="J484" s="37">
        <f t="shared" si="40"/>
        <v>0.0032191821767594405</v>
      </c>
      <c r="K484" s="32"/>
      <c r="L484" s="32"/>
      <c r="M484" s="32"/>
      <c r="N484" s="32"/>
      <c r="O484" s="32"/>
      <c r="P484" s="32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</row>
    <row r="485" spans="2:65" ht="18">
      <c r="B485" s="30">
        <v>483</v>
      </c>
      <c r="C485" s="75"/>
      <c r="D485" s="32"/>
      <c r="E485" s="32">
        <f t="shared" si="38"/>
        <v>36.53173930322842</v>
      </c>
      <c r="F485" s="32">
        <f t="shared" si="36"/>
        <v>0.1416914157909272</v>
      </c>
      <c r="G485" s="37">
        <f t="shared" si="41"/>
        <v>0.0032401744871897163</v>
      </c>
      <c r="H485" s="32">
        <f t="shared" si="39"/>
        <v>36.52026851653489</v>
      </c>
      <c r="I485" s="32">
        <f t="shared" si="37"/>
        <v>0.1416914157909272</v>
      </c>
      <c r="J485" s="37">
        <f t="shared" si="40"/>
        <v>0.0032401744871897163</v>
      </c>
      <c r="K485" s="32"/>
      <c r="L485" s="32"/>
      <c r="M485" s="32"/>
      <c r="N485" s="32"/>
      <c r="O485" s="32"/>
      <c r="P485" s="32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</row>
    <row r="486" spans="2:65" ht="18">
      <c r="B486" s="30">
        <v>484</v>
      </c>
      <c r="C486" s="75"/>
      <c r="D486" s="32"/>
      <c r="E486" s="32">
        <f t="shared" si="38"/>
        <v>36.55468087661548</v>
      </c>
      <c r="F486" s="32">
        <f t="shared" si="36"/>
        <v>0.1425940190134985</v>
      </c>
      <c r="G486" s="37">
        <f t="shared" si="41"/>
        <v>0.0032609775827187343</v>
      </c>
      <c r="H486" s="32">
        <f t="shared" si="39"/>
        <v>36.54321008992195</v>
      </c>
      <c r="I486" s="32">
        <f t="shared" si="37"/>
        <v>0.1425940190134985</v>
      </c>
      <c r="J486" s="37">
        <f t="shared" si="40"/>
        <v>0.0032609775827187343</v>
      </c>
      <c r="K486" s="32"/>
      <c r="L486" s="32"/>
      <c r="M486" s="32"/>
      <c r="N486" s="32"/>
      <c r="O486" s="32"/>
      <c r="P486" s="32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</row>
    <row r="487" spans="2:65" ht="18">
      <c r="B487" s="30">
        <v>485</v>
      </c>
      <c r="C487" s="75"/>
      <c r="D487" s="32"/>
      <c r="E487" s="32">
        <f t="shared" si="38"/>
        <v>36.577622450002536</v>
      </c>
      <c r="F487" s="32">
        <f t="shared" si="36"/>
        <v>0.1434880224830095</v>
      </c>
      <c r="G487" s="37">
        <f t="shared" si="41"/>
        <v>0.003281586074855777</v>
      </c>
      <c r="H487" s="32">
        <f t="shared" si="39"/>
        <v>36.56615166330901</v>
      </c>
      <c r="I487" s="32">
        <f t="shared" si="37"/>
        <v>0.1434880224830095</v>
      </c>
      <c r="J487" s="37">
        <f t="shared" si="40"/>
        <v>0.003281586074855777</v>
      </c>
      <c r="K487" s="32"/>
      <c r="L487" s="32"/>
      <c r="M487" s="32"/>
      <c r="N487" s="32"/>
      <c r="O487" s="32"/>
      <c r="P487" s="32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</row>
    <row r="488" spans="2:65" ht="18">
      <c r="B488" s="30">
        <v>486</v>
      </c>
      <c r="C488" s="75"/>
      <c r="D488" s="32"/>
      <c r="E488" s="32">
        <f t="shared" si="38"/>
        <v>36.600564023389595</v>
      </c>
      <c r="F488" s="32">
        <f t="shared" si="36"/>
        <v>0.14437319293046114</v>
      </c>
      <c r="G488" s="37">
        <f t="shared" si="41"/>
        <v>0.0033019945993479466</v>
      </c>
      <c r="H488" s="32">
        <f t="shared" si="39"/>
        <v>36.589093236696066</v>
      </c>
      <c r="I488" s="32">
        <f t="shared" si="37"/>
        <v>0.14437319293046114</v>
      </c>
      <c r="J488" s="37">
        <f t="shared" si="40"/>
        <v>0.0033019945993479466</v>
      </c>
      <c r="K488" s="32"/>
      <c r="L488" s="32"/>
      <c r="M488" s="32"/>
      <c r="N488" s="32"/>
      <c r="O488" s="32"/>
      <c r="P488" s="32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</row>
    <row r="489" spans="2:65" ht="18">
      <c r="B489" s="30">
        <v>487</v>
      </c>
      <c r="C489" s="75"/>
      <c r="D489" s="32"/>
      <c r="E489" s="32">
        <f t="shared" si="38"/>
        <v>36.62350559677665</v>
      </c>
      <c r="F489" s="32">
        <f t="shared" si="36"/>
        <v>0.1452492982941133</v>
      </c>
      <c r="G489" s="37">
        <f t="shared" si="41"/>
        <v>0.0033221978184855903</v>
      </c>
      <c r="H489" s="32">
        <f t="shared" si="39"/>
        <v>36.612034810083124</v>
      </c>
      <c r="I489" s="32">
        <f t="shared" si="37"/>
        <v>0.1452492982941133</v>
      </c>
      <c r="J489" s="37">
        <f t="shared" si="40"/>
        <v>0.0033221978184855903</v>
      </c>
      <c r="K489" s="32"/>
      <c r="L489" s="32"/>
      <c r="M489" s="32"/>
      <c r="N489" s="32"/>
      <c r="O489" s="32"/>
      <c r="P489" s="32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</row>
    <row r="490" spans="2:65" ht="18">
      <c r="B490" s="30">
        <v>488</v>
      </c>
      <c r="C490" s="75"/>
      <c r="D490" s="32"/>
      <c r="E490" s="32">
        <f t="shared" si="38"/>
        <v>36.64644717016371</v>
      </c>
      <c r="F490" s="32">
        <f t="shared" si="36"/>
        <v>0.14611610782003576</v>
      </c>
      <c r="G490" s="37">
        <f t="shared" si="41"/>
        <v>0.003342190423408877</v>
      </c>
      <c r="H490" s="32">
        <f t="shared" si="39"/>
        <v>36.63497638347018</v>
      </c>
      <c r="I490" s="32">
        <f t="shared" si="37"/>
        <v>0.14611610782003576</v>
      </c>
      <c r="J490" s="37">
        <f t="shared" si="40"/>
        <v>0.003342190423408877</v>
      </c>
      <c r="K490" s="32"/>
      <c r="L490" s="32"/>
      <c r="M490" s="32"/>
      <c r="N490" s="32"/>
      <c r="O490" s="32"/>
      <c r="P490" s="32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</row>
    <row r="491" spans="2:65" ht="18">
      <c r="B491" s="30">
        <v>489</v>
      </c>
      <c r="C491" s="75"/>
      <c r="D491" s="32"/>
      <c r="E491" s="32">
        <f t="shared" si="38"/>
        <v>36.66938874355077</v>
      </c>
      <c r="F491" s="32">
        <f t="shared" si="36"/>
        <v>0.14697339216261868</v>
      </c>
      <c r="G491" s="37">
        <f t="shared" si="41"/>
        <v>0.0033619671364141235</v>
      </c>
      <c r="H491" s="32">
        <f t="shared" si="39"/>
        <v>36.65791795685724</v>
      </c>
      <c r="I491" s="32">
        <f t="shared" si="37"/>
        <v>0.14697339216261868</v>
      </c>
      <c r="J491" s="37">
        <f t="shared" si="40"/>
        <v>0.0033619671364141235</v>
      </c>
      <c r="K491" s="32"/>
      <c r="L491" s="32"/>
      <c r="M491" s="32"/>
      <c r="N491" s="32"/>
      <c r="O491" s="32"/>
      <c r="P491" s="32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</row>
    <row r="492" spans="2:65" ht="18">
      <c r="B492" s="30">
        <v>490</v>
      </c>
      <c r="C492" s="75"/>
      <c r="D492" s="32"/>
      <c r="E492" s="32">
        <f t="shared" si="38"/>
        <v>36.69233031693783</v>
      </c>
      <c r="F492" s="32">
        <f t="shared" si="36"/>
        <v>0.14782092348498152</v>
      </c>
      <c r="G492" s="37">
        <f t="shared" si="41"/>
        <v>0.003381522713258503</v>
      </c>
      <c r="H492" s="32">
        <f t="shared" si="39"/>
        <v>36.6808595302443</v>
      </c>
      <c r="I492" s="32">
        <f t="shared" si="37"/>
        <v>0.14782092348498152</v>
      </c>
      <c r="J492" s="37">
        <f t="shared" si="40"/>
        <v>0.003381522713258503</v>
      </c>
      <c r="K492" s="32"/>
      <c r="L492" s="32"/>
      <c r="M492" s="32"/>
      <c r="N492" s="32"/>
      <c r="O492" s="32"/>
      <c r="P492" s="32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</row>
    <row r="493" spans="2:65" ht="18">
      <c r="B493" s="30">
        <v>491</v>
      </c>
      <c r="C493" s="75"/>
      <c r="D493" s="32"/>
      <c r="E493" s="32">
        <f t="shared" si="38"/>
        <v>36.715271890324885</v>
      </c>
      <c r="F493" s="32">
        <f t="shared" si="36"/>
        <v>0.1486584755592196</v>
      </c>
      <c r="G493" s="37">
        <f t="shared" si="41"/>
        <v>0.00340085194546172</v>
      </c>
      <c r="H493" s="32">
        <f t="shared" si="39"/>
        <v>36.703801103631356</v>
      </c>
      <c r="I493" s="32">
        <f t="shared" si="37"/>
        <v>0.1486584755592196</v>
      </c>
      <c r="J493" s="37">
        <f t="shared" si="40"/>
        <v>0.00340085194546172</v>
      </c>
      <c r="K493" s="32"/>
      <c r="L493" s="32"/>
      <c r="M493" s="32"/>
      <c r="N493" s="32"/>
      <c r="O493" s="32"/>
      <c r="P493" s="32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</row>
    <row r="494" spans="2:65" ht="18">
      <c r="B494" s="30">
        <v>492</v>
      </c>
      <c r="C494" s="75"/>
      <c r="D494" s="32"/>
      <c r="E494" s="32">
        <f t="shared" si="38"/>
        <v>36.73821346371194</v>
      </c>
      <c r="F494" s="32">
        <f t="shared" si="36"/>
        <v>0.14948582386642723</v>
      </c>
      <c r="G494" s="37">
        <f t="shared" si="41"/>
        <v>0.0034199496626032585</v>
      </c>
      <c r="H494" s="32">
        <f t="shared" si="39"/>
        <v>36.726742677018414</v>
      </c>
      <c r="I494" s="32">
        <f t="shared" si="37"/>
        <v>0.14948582386642723</v>
      </c>
      <c r="J494" s="37">
        <f t="shared" si="40"/>
        <v>0.0034199496626032585</v>
      </c>
      <c r="K494" s="32"/>
      <c r="L494" s="32"/>
      <c r="M494" s="32"/>
      <c r="N494" s="32"/>
      <c r="O494" s="32"/>
      <c r="P494" s="32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</row>
    <row r="495" spans="2:65" ht="18">
      <c r="B495" s="30">
        <v>493</v>
      </c>
      <c r="C495" s="75"/>
      <c r="D495" s="32"/>
      <c r="E495" s="32">
        <f t="shared" si="38"/>
        <v>36.761155037099</v>
      </c>
      <c r="F495" s="32">
        <f t="shared" si="36"/>
        <v>0.15030274569643537</v>
      </c>
      <c r="G495" s="37">
        <f t="shared" si="41"/>
        <v>0.003438810734613801</v>
      </c>
      <c r="H495" s="32">
        <f t="shared" si="39"/>
        <v>36.74968425040547</v>
      </c>
      <c r="I495" s="32">
        <f t="shared" si="37"/>
        <v>0.15030274569643537</v>
      </c>
      <c r="J495" s="37">
        <f t="shared" si="40"/>
        <v>0.003438810734613801</v>
      </c>
      <c r="K495" s="32"/>
      <c r="L495" s="32"/>
      <c r="M495" s="32"/>
      <c r="N495" s="32"/>
      <c r="O495" s="32"/>
      <c r="P495" s="32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</row>
    <row r="496" spans="2:65" ht="18">
      <c r="B496" s="30">
        <v>494</v>
      </c>
      <c r="C496" s="75"/>
      <c r="D496" s="32"/>
      <c r="E496" s="32">
        <f t="shared" si="38"/>
        <v>36.78409661048606</v>
      </c>
      <c r="F496" s="32">
        <f t="shared" si="36"/>
        <v>0.1511090202472028</v>
      </c>
      <c r="G496" s="37">
        <f t="shared" si="41"/>
        <v>0.0034574300740593854</v>
      </c>
      <c r="H496" s="32">
        <f t="shared" si="39"/>
        <v>36.77262582379253</v>
      </c>
      <c r="I496" s="32">
        <f t="shared" si="37"/>
        <v>0.1511090202472028</v>
      </c>
      <c r="J496" s="37">
        <f t="shared" si="40"/>
        <v>0.0034574300740593854</v>
      </c>
      <c r="K496" s="32"/>
      <c r="L496" s="32"/>
      <c r="M496" s="32"/>
      <c r="N496" s="32"/>
      <c r="O496" s="32"/>
      <c r="P496" s="32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</row>
    <row r="497" spans="2:65" ht="18">
      <c r="B497" s="30">
        <v>495</v>
      </c>
      <c r="C497" s="75"/>
      <c r="D497" s="32"/>
      <c r="E497" s="32">
        <f t="shared" si="38"/>
        <v>36.80703818387312</v>
      </c>
      <c r="F497" s="32">
        <f aca="true" t="shared" si="42" ref="F497:F560">(1/(SQRT(2*3.14159*$G$7^2)))*EXP((-1*(E497-$G$3)^2)/(2*$G$7^2))</f>
        <v>0.1519044287237987</v>
      </c>
      <c r="G497" s="37">
        <f t="shared" si="41"/>
        <v>0.0034758026384169157</v>
      </c>
      <c r="H497" s="32">
        <f t="shared" si="39"/>
        <v>36.79556739717959</v>
      </c>
      <c r="I497" s="32">
        <f aca="true" t="shared" si="43" ref="I497:I549">IF($L$59&gt;=$E497,0,(1/(SQRT(2*3.14159*$G$7^2)))*EXP((-1*($E497-$G$3)^2)/(2*$G$7^2)))</f>
        <v>0.1519044287237987</v>
      </c>
      <c r="J497" s="37">
        <f t="shared" si="40"/>
        <v>0.0034758026384169157</v>
      </c>
      <c r="K497" s="32"/>
      <c r="L497" s="32"/>
      <c r="M497" s="32"/>
      <c r="N497" s="32"/>
      <c r="O497" s="32"/>
      <c r="P497" s="32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</row>
    <row r="498" spans="2:65" ht="18">
      <c r="B498" s="30">
        <v>496</v>
      </c>
      <c r="C498" s="75"/>
      <c r="D498" s="32"/>
      <c r="E498" s="32">
        <f aca="true" t="shared" si="44" ref="E498:E561">E497+(10*$G$7)/1000</f>
        <v>36.829979757260176</v>
      </c>
      <c r="F498" s="32">
        <f t="shared" si="42"/>
        <v>0.15268875443691513</v>
      </c>
      <c r="G498" s="37">
        <f t="shared" si="41"/>
        <v>0.003493923432339581</v>
      </c>
      <c r="H498" s="32">
        <f aca="true" t="shared" si="45" ref="H498:H561">E497+(E498-E497)/2</f>
        <v>36.81850897056665</v>
      </c>
      <c r="I498" s="32">
        <f t="shared" si="43"/>
        <v>0.15268875443691513</v>
      </c>
      <c r="J498" s="37">
        <f aca="true" t="shared" si="46" ref="J498:J561">($E498-$E497)*ABS(I497+((I498-I497)/2))</f>
        <v>0.003493923432339581</v>
      </c>
      <c r="K498" s="32"/>
      <c r="L498" s="32"/>
      <c r="M498" s="32"/>
      <c r="N498" s="32"/>
      <c r="O498" s="32"/>
      <c r="P498" s="32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</row>
    <row r="499" spans="2:65" ht="18">
      <c r="B499" s="30">
        <v>497</v>
      </c>
      <c r="C499" s="75"/>
      <c r="D499" s="32"/>
      <c r="E499" s="32">
        <f t="shared" si="44"/>
        <v>36.852921330647234</v>
      </c>
      <c r="F499" s="32">
        <f t="shared" si="42"/>
        <v>0.15346178290084717</v>
      </c>
      <c r="G499" s="37">
        <f aca="true" t="shared" si="47" ref="G499:G562">(E499-E498)*ABS(F498+((F499-F498)/2))</f>
        <v>0.0035117875099107813</v>
      </c>
      <c r="H499" s="32">
        <f t="shared" si="45"/>
        <v>36.841450543953705</v>
      </c>
      <c r="I499" s="32">
        <f t="shared" si="43"/>
        <v>0.15346178290084717</v>
      </c>
      <c r="J499" s="37">
        <f t="shared" si="46"/>
        <v>0.0035117875099107813</v>
      </c>
      <c r="K499" s="32"/>
      <c r="L499" s="32"/>
      <c r="M499" s="32"/>
      <c r="N499" s="32"/>
      <c r="O499" s="32"/>
      <c r="P499" s="32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</row>
    <row r="500" spans="2:65" ht="18">
      <c r="B500" s="30">
        <v>498</v>
      </c>
      <c r="C500" s="75"/>
      <c r="D500" s="32"/>
      <c r="E500" s="32">
        <f t="shared" si="44"/>
        <v>36.87586290403429</v>
      </c>
      <c r="F500" s="32">
        <f t="shared" si="42"/>
        <v>0.1542233019308797</v>
      </c>
      <c r="G500" s="37">
        <f t="shared" si="47"/>
        <v>0.003529389976885138</v>
      </c>
      <c r="H500" s="32">
        <f t="shared" si="45"/>
        <v>36.86439211734076</v>
      </c>
      <c r="I500" s="32">
        <f t="shared" si="43"/>
        <v>0.1542233019308797</v>
      </c>
      <c r="J500" s="37">
        <f t="shared" si="46"/>
        <v>0.003529389976885138</v>
      </c>
      <c r="K500" s="32"/>
      <c r="L500" s="32"/>
      <c r="M500" s="32"/>
      <c r="N500" s="32"/>
      <c r="O500" s="32"/>
      <c r="P500" s="32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</row>
    <row r="501" spans="2:65" ht="18">
      <c r="B501" s="30">
        <v>499</v>
      </c>
      <c r="C501" s="75"/>
      <c r="D501" s="32"/>
      <c r="E501" s="32">
        <f t="shared" si="44"/>
        <v>36.89880447742135</v>
      </c>
      <c r="F501" s="32">
        <f t="shared" si="42"/>
        <v>0.1549731017400184</v>
      </c>
      <c r="G501" s="37">
        <f t="shared" si="47"/>
        <v>0.003546725992915184</v>
      </c>
      <c r="H501" s="32">
        <f t="shared" si="45"/>
        <v>36.88733369072782</v>
      </c>
      <c r="I501" s="32">
        <f t="shared" si="43"/>
        <v>0.1549731017400184</v>
      </c>
      <c r="J501" s="37">
        <f t="shared" si="46"/>
        <v>0.003546725992915184</v>
      </c>
      <c r="K501" s="32"/>
      <c r="L501" s="32"/>
      <c r="M501" s="32"/>
      <c r="N501" s="32"/>
      <c r="O501" s="32"/>
      <c r="P501" s="32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</row>
    <row r="502" spans="2:65" ht="18">
      <c r="B502" s="30">
        <v>500</v>
      </c>
      <c r="C502" s="75"/>
      <c r="D502" s="32"/>
      <c r="E502" s="32">
        <f t="shared" si="44"/>
        <v>36.92174605080841</v>
      </c>
      <c r="F502" s="32">
        <f t="shared" si="42"/>
        <v>0.15571097503500414</v>
      </c>
      <c r="G502" s="37">
        <f t="shared" si="47"/>
        <v>0.003563790773762295</v>
      </c>
      <c r="H502" s="32">
        <f t="shared" si="45"/>
        <v>36.91027526411488</v>
      </c>
      <c r="I502" s="32">
        <f t="shared" si="43"/>
        <v>0.15571097503500414</v>
      </c>
      <c r="J502" s="37">
        <f t="shared" si="46"/>
        <v>0.003563790773762295</v>
      </c>
      <c r="K502" s="32"/>
      <c r="L502" s="32"/>
      <c r="M502" s="32"/>
      <c r="N502" s="32"/>
      <c r="O502" s="32"/>
      <c r="P502" s="32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</row>
    <row r="503" spans="2:65" ht="18">
      <c r="B503" s="30">
        <v>501</v>
      </c>
      <c r="C503" s="75"/>
      <c r="D503" s="32"/>
      <c r="E503" s="32">
        <f t="shared" si="44"/>
        <v>36.94468762419547</v>
      </c>
      <c r="F503" s="32">
        <f t="shared" si="42"/>
        <v>0.15643671711154886</v>
      </c>
      <c r="G503" s="37">
        <f t="shared" si="47"/>
        <v>0.0035805795934904915</v>
      </c>
      <c r="H503" s="32">
        <f t="shared" si="45"/>
        <v>36.93321683750194</v>
      </c>
      <c r="I503" s="32">
        <f t="shared" si="43"/>
        <v>0.15643671711154886</v>
      </c>
      <c r="J503" s="37">
        <f t="shared" si="46"/>
        <v>0.0035805795934904915</v>
      </c>
      <c r="K503" s="32"/>
      <c r="L503" s="32"/>
      <c r="M503" s="32"/>
      <c r="N503" s="32"/>
      <c r="O503" s="32"/>
      <c r="P503" s="32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</row>
    <row r="504" spans="2:65" ht="18">
      <c r="B504" s="30">
        <v>502</v>
      </c>
      <c r="C504" s="75"/>
      <c r="D504" s="32"/>
      <c r="E504" s="32">
        <f t="shared" si="44"/>
        <v>36.967629197582525</v>
      </c>
      <c r="F504" s="32">
        <f t="shared" si="42"/>
        <v>0.15715012594873257</v>
      </c>
      <c r="G504" s="37">
        <f t="shared" si="47"/>
        <v>0.0035970877866416673</v>
      </c>
      <c r="H504" s="32">
        <f t="shared" si="45"/>
        <v>36.956158410888996</v>
      </c>
      <c r="I504" s="32">
        <f t="shared" si="43"/>
        <v>0.15715012594873257</v>
      </c>
      <c r="J504" s="37">
        <f t="shared" si="46"/>
        <v>0.0035970877866416673</v>
      </c>
      <c r="K504" s="32"/>
      <c r="L504" s="32"/>
      <c r="M504" s="32"/>
      <c r="N504" s="32"/>
      <c r="O504" s="32"/>
      <c r="P504" s="32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</row>
    <row r="505" spans="2:65" ht="18">
      <c r="B505" s="30">
        <v>503</v>
      </c>
      <c r="C505" s="75"/>
      <c r="D505" s="32"/>
      <c r="E505" s="32">
        <f t="shared" si="44"/>
        <v>36.99057077096958</v>
      </c>
      <c r="F505" s="32">
        <f t="shared" si="42"/>
        <v>0.15785100230249996</v>
      </c>
      <c r="G505" s="37">
        <f t="shared" si="47"/>
        <v>0.003613310750390884</v>
      </c>
      <c r="H505" s="32">
        <f t="shared" si="45"/>
        <v>36.979099984276054</v>
      </c>
      <c r="I505" s="32">
        <f t="shared" si="43"/>
        <v>0.15785100230249996</v>
      </c>
      <c r="J505" s="37">
        <f t="shared" si="46"/>
        <v>0.003613310750390884</v>
      </c>
      <c r="K505" s="32"/>
      <c r="L505" s="32"/>
      <c r="M505" s="32"/>
      <c r="N505" s="32"/>
      <c r="O505" s="32"/>
      <c r="P505" s="32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</row>
    <row r="506" spans="2:65" ht="18">
      <c r="B506" s="30">
        <v>504</v>
      </c>
      <c r="C506" s="75"/>
      <c r="D506" s="32"/>
      <c r="E506" s="32">
        <f t="shared" si="44"/>
        <v>37.01351234435664</v>
      </c>
      <c r="F506" s="32">
        <f t="shared" si="42"/>
        <v>0.15853914979819678</v>
      </c>
      <c r="G506" s="37">
        <f t="shared" si="47"/>
        <v>0.0036292439466803134</v>
      </c>
      <c r="H506" s="32">
        <f t="shared" si="45"/>
        <v>37.00204155766311</v>
      </c>
      <c r="I506" s="32">
        <f t="shared" si="43"/>
        <v>0.15853914979819678</v>
      </c>
      <c r="J506" s="37">
        <f t="shared" si="46"/>
        <v>0.0036292439466803134</v>
      </c>
      <c r="K506" s="32"/>
      <c r="L506" s="32"/>
      <c r="M506" s="32"/>
      <c r="N506" s="32"/>
      <c r="O506" s="32"/>
      <c r="P506" s="32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</row>
    <row r="507" spans="2:65" ht="18">
      <c r="B507" s="30">
        <v>505</v>
      </c>
      <c r="C507" s="75"/>
      <c r="D507" s="32"/>
      <c r="E507" s="32">
        <f t="shared" si="44"/>
        <v>37.0364539177437</v>
      </c>
      <c r="F507" s="32">
        <f t="shared" si="42"/>
        <v>0.15921437502208557</v>
      </c>
      <c r="G507" s="37">
        <f t="shared" si="47"/>
        <v>0.0036448829043304563</v>
      </c>
      <c r="H507" s="32">
        <f t="shared" si="45"/>
        <v>37.02498313105017</v>
      </c>
      <c r="I507" s="32">
        <f t="shared" si="43"/>
        <v>0.15921437502208557</v>
      </c>
      <c r="J507" s="37">
        <f t="shared" si="46"/>
        <v>0.0036448829043304563</v>
      </c>
      <c r="K507" s="32"/>
      <c r="L507" s="32"/>
      <c r="M507" s="32"/>
      <c r="N507" s="32"/>
      <c r="O507" s="32"/>
      <c r="P507" s="32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</row>
    <row r="508" spans="2:65" ht="18">
      <c r="B508" s="30">
        <v>506</v>
      </c>
      <c r="C508" s="75"/>
      <c r="D508" s="32"/>
      <c r="E508" s="32">
        <f t="shared" si="44"/>
        <v>37.05939549113076</v>
      </c>
      <c r="F508" s="32">
        <f t="shared" si="42"/>
        <v>0.1598764876117816</v>
      </c>
      <c r="G508" s="37">
        <f t="shared" si="47"/>
        <v>0.003660223221127279</v>
      </c>
      <c r="H508" s="32">
        <f t="shared" si="45"/>
        <v>37.04792470443723</v>
      </c>
      <c r="I508" s="32">
        <f t="shared" si="43"/>
        <v>0.1598764876117816</v>
      </c>
      <c r="J508" s="37">
        <f t="shared" si="46"/>
        <v>0.003660223221127279</v>
      </c>
      <c r="K508" s="32"/>
      <c r="L508" s="32"/>
      <c r="M508" s="32"/>
      <c r="N508" s="32"/>
      <c r="O508" s="32"/>
      <c r="P508" s="32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</row>
    <row r="509" spans="2:65" ht="18">
      <c r="B509" s="30">
        <v>507</v>
      </c>
      <c r="C509" s="75"/>
      <c r="D509" s="32"/>
      <c r="E509" s="32">
        <f t="shared" si="44"/>
        <v>37.082337064517816</v>
      </c>
      <c r="F509" s="32">
        <f t="shared" si="42"/>
        <v>0.16052530034554954</v>
      </c>
      <c r="G509" s="37">
        <f t="shared" si="47"/>
        <v>0.0036752605658838793</v>
      </c>
      <c r="H509" s="32">
        <f t="shared" si="45"/>
        <v>37.07086627782429</v>
      </c>
      <c r="I509" s="32">
        <f t="shared" si="43"/>
        <v>0.16052530034554954</v>
      </c>
      <c r="J509" s="37">
        <f t="shared" si="46"/>
        <v>0.0036752605658838793</v>
      </c>
      <c r="K509" s="32"/>
      <c r="L509" s="32"/>
      <c r="M509" s="32"/>
      <c r="N509" s="32"/>
      <c r="O509" s="32"/>
      <c r="P509" s="32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</row>
    <row r="510" spans="2:65" ht="18">
      <c r="B510" s="30">
        <v>508</v>
      </c>
      <c r="C510" s="75"/>
      <c r="D510" s="32"/>
      <c r="E510" s="32">
        <f t="shared" si="44"/>
        <v>37.105278637904874</v>
      </c>
      <c r="F510" s="32">
        <f t="shared" si="42"/>
        <v>0.1611606292304024</v>
      </c>
      <c r="G510" s="37">
        <f t="shared" si="47"/>
        <v>0.0036899906804753616</v>
      </c>
      <c r="H510" s="32">
        <f t="shared" si="45"/>
        <v>37.093807851211345</v>
      </c>
      <c r="I510" s="32">
        <f t="shared" si="43"/>
        <v>0.1611606292304024</v>
      </c>
      <c r="J510" s="37">
        <f t="shared" si="46"/>
        <v>0.0036899906804753616</v>
      </c>
      <c r="K510" s="32"/>
      <c r="L510" s="32"/>
      <c r="M510" s="32"/>
      <c r="N510" s="32"/>
      <c r="O510" s="32"/>
      <c r="P510" s="32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</row>
    <row r="511" spans="2:65" ht="18">
      <c r="B511" s="30">
        <v>509</v>
      </c>
      <c r="C511" s="75"/>
      <c r="D511" s="32"/>
      <c r="E511" s="32">
        <f t="shared" si="44"/>
        <v>37.12822021129193</v>
      </c>
      <c r="F511" s="32">
        <f t="shared" si="42"/>
        <v>0.16178229358894483</v>
      </c>
      <c r="G511" s="37">
        <f t="shared" si="47"/>
        <v>0.003704409381845556</v>
      </c>
      <c r="H511" s="32">
        <f t="shared" si="45"/>
        <v>37.1167494245984</v>
      </c>
      <c r="I511" s="32">
        <f t="shared" si="43"/>
        <v>0.16178229358894483</v>
      </c>
      <c r="J511" s="37">
        <f t="shared" si="46"/>
        <v>0.003704409381845556</v>
      </c>
      <c r="K511" s="32"/>
      <c r="L511" s="32"/>
      <c r="M511" s="32"/>
      <c r="N511" s="32"/>
      <c r="O511" s="32"/>
      <c r="P511" s="32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</row>
    <row r="512" spans="2:65" ht="18">
      <c r="B512" s="30">
        <v>510</v>
      </c>
      <c r="C512" s="75"/>
      <c r="D512" s="32"/>
      <c r="E512" s="32">
        <f t="shared" si="44"/>
        <v>37.15116178467899</v>
      </c>
      <c r="F512" s="32">
        <f t="shared" si="42"/>
        <v>0.16239011614490392</v>
      </c>
      <c r="G512" s="37">
        <f t="shared" si="47"/>
        <v>0.0037185125639842883</v>
      </c>
      <c r="H512" s="32">
        <f t="shared" si="45"/>
        <v>37.13969099798546</v>
      </c>
      <c r="I512" s="32">
        <f t="shared" si="43"/>
        <v>0.16239011614490392</v>
      </c>
      <c r="J512" s="37">
        <f t="shared" si="46"/>
        <v>0.0037185125639842883</v>
      </c>
      <c r="K512" s="32"/>
      <c r="L512" s="32"/>
      <c r="M512" s="32"/>
      <c r="N512" s="32"/>
      <c r="O512" s="32"/>
      <c r="P512" s="32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</row>
    <row r="513" spans="2:65" ht="18">
      <c r="B513" s="30">
        <v>511</v>
      </c>
      <c r="C513" s="75"/>
      <c r="D513" s="32"/>
      <c r="E513" s="32">
        <f t="shared" si="44"/>
        <v>37.17410335806605</v>
      </c>
      <c r="F513" s="32">
        <f t="shared" si="42"/>
        <v>0.16298392310728985</v>
      </c>
      <c r="G513" s="37">
        <f t="shared" si="47"/>
        <v>0.003732296199873872</v>
      </c>
      <c r="H513" s="32">
        <f t="shared" si="45"/>
        <v>37.16263257137252</v>
      </c>
      <c r="I513" s="32">
        <f t="shared" si="43"/>
        <v>0.16298392310728985</v>
      </c>
      <c r="J513" s="37">
        <f t="shared" si="46"/>
        <v>0.003732296199873872</v>
      </c>
      <c r="K513" s="32"/>
      <c r="L513" s="32"/>
      <c r="M513" s="32"/>
      <c r="N513" s="32"/>
      <c r="O513" s="32"/>
      <c r="P513" s="32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</row>
    <row r="514" spans="2:65" ht="18">
      <c r="B514" s="30">
        <v>512</v>
      </c>
      <c r="C514" s="75"/>
      <c r="D514" s="32"/>
      <c r="E514" s="32">
        <f t="shared" si="44"/>
        <v>37.19704493145311</v>
      </c>
      <c r="F514" s="32">
        <f t="shared" si="42"/>
        <v>0.1635635442531318</v>
      </c>
      <c r="G514" s="37">
        <f t="shared" si="47"/>
        <v>0.0037457563434035454</v>
      </c>
      <c r="H514" s="32">
        <f t="shared" si="45"/>
        <v>37.18557414475958</v>
      </c>
      <c r="I514" s="32">
        <f t="shared" si="43"/>
        <v>0.1635635442531318</v>
      </c>
      <c r="J514" s="37">
        <f t="shared" si="46"/>
        <v>0.0037457563434035454</v>
      </c>
      <c r="K514" s="32"/>
      <c r="L514" s="32"/>
      <c r="M514" s="32"/>
      <c r="N514" s="32"/>
      <c r="O514" s="32"/>
      <c r="P514" s="32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</row>
    <row r="515" spans="2:65" ht="18">
      <c r="B515" s="30">
        <v>513</v>
      </c>
      <c r="C515" s="75"/>
      <c r="D515" s="32"/>
      <c r="E515" s="32">
        <f t="shared" si="44"/>
        <v>37.219986504840165</v>
      </c>
      <c r="F515" s="32">
        <f t="shared" si="42"/>
        <v>0.16412881300873267</v>
      </c>
      <c r="G515" s="37">
        <f t="shared" si="47"/>
        <v>0.0037588891312505717</v>
      </c>
      <c r="H515" s="32">
        <f t="shared" si="45"/>
        <v>37.208515718146636</v>
      </c>
      <c r="I515" s="32">
        <f t="shared" si="43"/>
        <v>0.16412881300873267</v>
      </c>
      <c r="J515" s="37">
        <f t="shared" si="46"/>
        <v>0.0037588891312505717</v>
      </c>
      <c r="K515" s="32"/>
      <c r="L515" s="32"/>
      <c r="M515" s="32"/>
      <c r="N515" s="32"/>
      <c r="O515" s="32"/>
      <c r="P515" s="32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</row>
    <row r="516" spans="2:65" ht="18">
      <c r="B516" s="30">
        <v>514</v>
      </c>
      <c r="C516" s="75"/>
      <c r="D516" s="32"/>
      <c r="E516" s="32">
        <f t="shared" si="44"/>
        <v>37.24292807822722</v>
      </c>
      <c r="F516" s="32">
        <f t="shared" si="42"/>
        <v>0.1646795665293898</v>
      </c>
      <c r="G516" s="37">
        <f t="shared" si="47"/>
        <v>0.003771690784726754</v>
      </c>
      <c r="H516" s="32">
        <f t="shared" si="45"/>
        <v>37.231457291533694</v>
      </c>
      <c r="I516" s="32">
        <f t="shared" si="43"/>
        <v>0.1646795665293898</v>
      </c>
      <c r="J516" s="37">
        <f t="shared" si="46"/>
        <v>0.003771690784726754</v>
      </c>
      <c r="K516" s="32"/>
      <c r="L516" s="32"/>
      <c r="M516" s="32"/>
      <c r="N516" s="32"/>
      <c r="O516" s="32"/>
      <c r="P516" s="32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</row>
    <row r="517" spans="2:65" ht="18">
      <c r="B517" s="30">
        <v>515</v>
      </c>
      <c r="C517" s="75"/>
      <c r="D517" s="32"/>
      <c r="E517" s="32">
        <f t="shared" si="44"/>
        <v>37.26586965161428</v>
      </c>
      <c r="F517" s="32">
        <f t="shared" si="42"/>
        <v>0.1652156457775272</v>
      </c>
      <c r="G517" s="37">
        <f t="shared" si="47"/>
        <v>0.0037841576115891333</v>
      </c>
      <c r="H517" s="32">
        <f t="shared" si="45"/>
        <v>37.25439886492075</v>
      </c>
      <c r="I517" s="32">
        <f t="shared" si="43"/>
        <v>0.1652156457775272</v>
      </c>
      <c r="J517" s="37">
        <f t="shared" si="46"/>
        <v>0.0037841576115891333</v>
      </c>
      <c r="K517" s="32"/>
      <c r="L517" s="32"/>
      <c r="M517" s="32"/>
      <c r="N517" s="32"/>
      <c r="O517" s="32"/>
      <c r="P517" s="32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</row>
    <row r="518" spans="2:65" ht="18">
      <c r="B518" s="30">
        <v>516</v>
      </c>
      <c r="C518" s="75"/>
      <c r="D518" s="32"/>
      <c r="E518" s="32">
        <f t="shared" si="44"/>
        <v>37.28881122500134</v>
      </c>
      <c r="F518" s="32">
        <f t="shared" si="42"/>
        <v>0.16573689559918717</v>
      </c>
      <c r="G518" s="37">
        <f t="shared" si="47"/>
        <v>0.0037962860078136467</v>
      </c>
      <c r="H518" s="32">
        <f t="shared" si="45"/>
        <v>37.27734043830781</v>
      </c>
      <c r="I518" s="32">
        <f t="shared" si="43"/>
        <v>0.16573689559918717</v>
      </c>
      <c r="J518" s="37">
        <f t="shared" si="46"/>
        <v>0.0037962860078136467</v>
      </c>
      <c r="K518" s="32"/>
      <c r="L518" s="32"/>
      <c r="M518" s="32"/>
      <c r="N518" s="32"/>
      <c r="O518" s="32"/>
      <c r="P518" s="32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</row>
    <row r="519" spans="2:65" ht="18">
      <c r="B519" s="30">
        <v>517</v>
      </c>
      <c r="C519" s="75"/>
      <c r="D519" s="32"/>
      <c r="E519" s="32">
        <f t="shared" si="44"/>
        <v>37.3117527983884</v>
      </c>
      <c r="F519" s="32">
        <f t="shared" si="42"/>
        <v>0.16624316479883008</v>
      </c>
      <c r="G519" s="37">
        <f t="shared" si="47"/>
        <v>0.003808072459330556</v>
      </c>
      <c r="H519" s="32">
        <f t="shared" si="45"/>
        <v>37.30028201169487</v>
      </c>
      <c r="I519" s="32">
        <f t="shared" si="43"/>
        <v>0.16624316479883008</v>
      </c>
      <c r="J519" s="37">
        <f t="shared" si="46"/>
        <v>0.003808072459330556</v>
      </c>
      <c r="K519" s="32"/>
      <c r="L519" s="32"/>
      <c r="M519" s="32"/>
      <c r="N519" s="32"/>
      <c r="O519" s="32"/>
      <c r="P519" s="32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</row>
    <row r="520" spans="2:65" ht="18">
      <c r="B520" s="30">
        <v>518</v>
      </c>
      <c r="C520" s="75"/>
      <c r="D520" s="32"/>
      <c r="E520" s="32">
        <f t="shared" si="44"/>
        <v>37.334694371775456</v>
      </c>
      <c r="F520" s="32">
        <f t="shared" si="42"/>
        <v>0.16673430621239183</v>
      </c>
      <c r="G520" s="37">
        <f t="shared" si="47"/>
        <v>0.0038195135437204884</v>
      </c>
      <c r="H520" s="32">
        <f t="shared" si="45"/>
        <v>37.32322358508193</v>
      </c>
      <c r="I520" s="32">
        <f t="shared" si="43"/>
        <v>0.16673430621239183</v>
      </c>
      <c r="J520" s="37">
        <f t="shared" si="46"/>
        <v>0.0038195135437204884</v>
      </c>
      <c r="K520" s="32"/>
      <c r="L520" s="32"/>
      <c r="M520" s="32"/>
      <c r="N520" s="32"/>
      <c r="O520" s="32"/>
      <c r="P520" s="32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</row>
    <row r="521" spans="2:65" ht="18">
      <c r="B521" s="30">
        <v>519</v>
      </c>
      <c r="C521" s="75"/>
      <c r="D521" s="32"/>
      <c r="E521" s="32">
        <f t="shared" si="44"/>
        <v>37.357635945162514</v>
      </c>
      <c r="F521" s="32">
        <f t="shared" si="42"/>
        <v>0.16721017677854902</v>
      </c>
      <c r="G521" s="37">
        <f t="shared" si="47"/>
        <v>0.0038306059318699314</v>
      </c>
      <c r="H521" s="32">
        <f t="shared" si="45"/>
        <v>37.346165158468985</v>
      </c>
      <c r="I521" s="32">
        <f t="shared" si="43"/>
        <v>0.16721017677854902</v>
      </c>
      <c r="J521" s="37">
        <f t="shared" si="46"/>
        <v>0.0038306059318699314</v>
      </c>
      <c r="K521" s="32"/>
      <c r="L521" s="32"/>
      <c r="M521" s="32"/>
      <c r="N521" s="32"/>
      <c r="O521" s="32"/>
      <c r="P521" s="32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</row>
    <row r="522" spans="2:65" ht="18">
      <c r="B522" s="30">
        <v>520</v>
      </c>
      <c r="C522" s="75"/>
      <c r="D522" s="32"/>
      <c r="E522" s="32">
        <f t="shared" si="44"/>
        <v>37.38057751854957</v>
      </c>
      <c r="F522" s="32">
        <f t="shared" si="42"/>
        <v>0.1676706376081445</v>
      </c>
      <c r="G522" s="37">
        <f t="shared" si="47"/>
        <v>0.0038413463895850646</v>
      </c>
      <c r="H522" s="32">
        <f t="shared" si="45"/>
        <v>37.36910673185604</v>
      </c>
      <c r="I522" s="32">
        <f t="shared" si="43"/>
        <v>0.1676706376081445</v>
      </c>
      <c r="J522" s="37">
        <f t="shared" si="46"/>
        <v>0.0038413463895850646</v>
      </c>
      <c r="K522" s="32"/>
      <c r="L522" s="32"/>
      <c r="M522" s="32"/>
      <c r="N522" s="32"/>
      <c r="O522" s="32"/>
      <c r="P522" s="32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</row>
    <row r="523" spans="2:65" ht="18">
      <c r="B523" s="30">
        <v>521</v>
      </c>
      <c r="C523" s="75"/>
      <c r="D523" s="32"/>
      <c r="E523" s="32">
        <f t="shared" si="44"/>
        <v>37.40351909193663</v>
      </c>
      <c r="F523" s="32">
        <f t="shared" si="42"/>
        <v>0.168115554051725</v>
      </c>
      <c r="G523" s="37">
        <f t="shared" si="47"/>
        <v>0.003851731779162836</v>
      </c>
      <c r="H523" s="32">
        <f t="shared" si="45"/>
        <v>37.3920483052431</v>
      </c>
      <c r="I523" s="32">
        <f t="shared" si="43"/>
        <v>0.168115554051725</v>
      </c>
      <c r="J523" s="37">
        <f t="shared" si="46"/>
        <v>0.003851731779162836</v>
      </c>
      <c r="K523" s="32"/>
      <c r="L523" s="32"/>
      <c r="M523" s="32"/>
      <c r="N523" s="32"/>
      <c r="O523" s="32"/>
      <c r="P523" s="32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</row>
    <row r="524" spans="2:65" ht="18">
      <c r="B524" s="30">
        <v>522</v>
      </c>
      <c r="C524" s="75"/>
      <c r="D524" s="32"/>
      <c r="E524" s="32">
        <f t="shared" si="44"/>
        <v>37.42646066532369</v>
      </c>
      <c r="F524" s="32">
        <f t="shared" si="42"/>
        <v>0.16854479576514617</v>
      </c>
      <c r="G524" s="37">
        <f t="shared" si="47"/>
        <v>0.0038617590609182108</v>
      </c>
      <c r="H524" s="32">
        <f t="shared" si="45"/>
        <v>37.41498987863016</v>
      </c>
      <c r="I524" s="32">
        <f t="shared" si="43"/>
        <v>0.16854479576514617</v>
      </c>
      <c r="J524" s="37">
        <f t="shared" si="46"/>
        <v>0.0038617590609182108</v>
      </c>
      <c r="K524" s="32"/>
      <c r="L524" s="32"/>
      <c r="M524" s="32"/>
      <c r="N524" s="32"/>
      <c r="O524" s="32"/>
      <c r="P524" s="32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</row>
    <row r="525" spans="2:65" ht="18">
      <c r="B525" s="30">
        <v>523</v>
      </c>
      <c r="C525" s="75"/>
      <c r="D525" s="32"/>
      <c r="E525" s="32">
        <f t="shared" si="44"/>
        <v>37.449402238710746</v>
      </c>
      <c r="F525" s="32">
        <f t="shared" si="42"/>
        <v>0.168958236773199</v>
      </c>
      <c r="G525" s="37">
        <f t="shared" si="47"/>
        <v>0.0038714252946665606</v>
      </c>
      <c r="H525" s="32">
        <f t="shared" si="45"/>
        <v>37.43793145201722</v>
      </c>
      <c r="I525" s="32">
        <f t="shared" si="43"/>
        <v>0.168958236773199</v>
      </c>
      <c r="J525" s="37">
        <f t="shared" si="46"/>
        <v>0.0038714252946665606</v>
      </c>
      <c r="K525" s="32"/>
      <c r="L525" s="32"/>
      <c r="M525" s="32"/>
      <c r="N525" s="32"/>
      <c r="O525" s="32"/>
      <c r="P525" s="32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</row>
    <row r="526" spans="2:65" ht="18">
      <c r="B526" s="30">
        <v>524</v>
      </c>
      <c r="C526" s="75"/>
      <c r="D526" s="32"/>
      <c r="E526" s="32">
        <f t="shared" si="44"/>
        <v>37.472343812097805</v>
      </c>
      <c r="F526" s="32">
        <f t="shared" si="42"/>
        <v>0.1693557555312152</v>
      </c>
      <c r="G526" s="37">
        <f t="shared" si="47"/>
        <v>0.003880727641160173</v>
      </c>
      <c r="H526" s="32">
        <f t="shared" si="45"/>
        <v>37.460873025404275</v>
      </c>
      <c r="I526" s="32">
        <f t="shared" si="43"/>
        <v>0.1693557555312152</v>
      </c>
      <c r="J526" s="37">
        <f t="shared" si="46"/>
        <v>0.003880727641160173</v>
      </c>
      <c r="K526" s="32"/>
      <c r="L526" s="32"/>
      <c r="M526" s="32"/>
      <c r="N526" s="32"/>
      <c r="O526" s="32"/>
      <c r="P526" s="32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</row>
    <row r="527" spans="2:65" ht="18">
      <c r="B527" s="30">
        <v>525</v>
      </c>
      <c r="C527" s="75"/>
      <c r="D527" s="32"/>
      <c r="E527" s="32">
        <f t="shared" si="44"/>
        <v>37.49528538548486</v>
      </c>
      <c r="F527" s="32">
        <f t="shared" si="42"/>
        <v>0.16973723498460885</v>
      </c>
      <c r="G527" s="37">
        <f t="shared" si="47"/>
        <v>0.003889663363477897</v>
      </c>
      <c r="H527" s="32">
        <f t="shared" si="45"/>
        <v>37.483814598791334</v>
      </c>
      <c r="I527" s="32">
        <f t="shared" si="43"/>
        <v>0.16973723498460885</v>
      </c>
      <c r="J527" s="37">
        <f t="shared" si="46"/>
        <v>0.003889663363477897</v>
      </c>
      <c r="K527" s="32"/>
      <c r="L527" s="32"/>
      <c r="M527" s="32"/>
      <c r="N527" s="32"/>
      <c r="O527" s="32"/>
      <c r="P527" s="32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</row>
    <row r="528" spans="2:65" ht="18">
      <c r="B528" s="30">
        <v>526</v>
      </c>
      <c r="C528" s="75"/>
      <c r="D528" s="32"/>
      <c r="E528" s="32">
        <f t="shared" si="44"/>
        <v>37.51822695887192</v>
      </c>
      <c r="F528" s="32">
        <f t="shared" si="42"/>
        <v>0.17010256262631332</v>
      </c>
      <c r="G528" s="37">
        <f t="shared" si="47"/>
        <v>0.0038982298283669814</v>
      </c>
      <c r="H528" s="32">
        <f t="shared" si="45"/>
        <v>37.50675617217839</v>
      </c>
      <c r="I528" s="32">
        <f t="shared" si="43"/>
        <v>0.17010256262631332</v>
      </c>
      <c r="J528" s="37">
        <f t="shared" si="46"/>
        <v>0.0038982298283669814</v>
      </c>
      <c r="K528" s="32"/>
      <c r="L528" s="32"/>
      <c r="M528" s="32"/>
      <c r="N528" s="32"/>
      <c r="O528" s="32"/>
      <c r="P528" s="32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</row>
    <row r="529" spans="2:65" ht="18">
      <c r="B529" s="30">
        <v>527</v>
      </c>
      <c r="C529" s="75"/>
      <c r="D529" s="32"/>
      <c r="E529" s="32">
        <f t="shared" si="44"/>
        <v>37.54116853225898</v>
      </c>
      <c r="F529" s="32">
        <f t="shared" si="42"/>
        <v>0.1704516305520746</v>
      </c>
      <c r="G529" s="37">
        <f t="shared" si="47"/>
        <v>0.003906424507536184</v>
      </c>
      <c r="H529" s="32">
        <f t="shared" si="45"/>
        <v>37.52969774556545</v>
      </c>
      <c r="I529" s="32">
        <f t="shared" si="43"/>
        <v>0.1704516305520746</v>
      </c>
      <c r="J529" s="37">
        <f t="shared" si="46"/>
        <v>0.003906424507536184</v>
      </c>
      <c r="K529" s="32"/>
      <c r="L529" s="32"/>
      <c r="M529" s="32"/>
      <c r="N529" s="32"/>
      <c r="O529" s="32"/>
      <c r="P529" s="32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</row>
    <row r="530" spans="2:65" ht="18">
      <c r="B530" s="30">
        <v>528</v>
      </c>
      <c r="C530" s="75"/>
      <c r="D530" s="32"/>
      <c r="E530" s="32">
        <f t="shared" si="44"/>
        <v>37.56411010564604</v>
      </c>
      <c r="F530" s="32">
        <f t="shared" si="42"/>
        <v>0.17078433551356267</v>
      </c>
      <c r="G530" s="37">
        <f t="shared" si="47"/>
        <v>0.003914244978899252</v>
      </c>
      <c r="H530" s="32">
        <f t="shared" si="45"/>
        <v>37.55263931895251</v>
      </c>
      <c r="I530" s="32">
        <f t="shared" si="43"/>
        <v>0.17078433551356267</v>
      </c>
      <c r="J530" s="37">
        <f t="shared" si="46"/>
        <v>0.003914244978899252</v>
      </c>
      <c r="K530" s="32"/>
      <c r="L530" s="32"/>
      <c r="M530" s="32"/>
      <c r="N530" s="32"/>
      <c r="O530" s="32"/>
      <c r="P530" s="32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</row>
    <row r="531" spans="2:65" ht="18">
      <c r="B531" s="30">
        <v>529</v>
      </c>
      <c r="C531" s="75"/>
      <c r="D531" s="32"/>
      <c r="E531" s="32">
        <f t="shared" si="44"/>
        <v>37.587051679033095</v>
      </c>
      <c r="F531" s="32">
        <f t="shared" si="42"/>
        <v>0.17110057896926398</v>
      </c>
      <c r="G531" s="37">
        <f t="shared" si="47"/>
        <v>0.003921688927767935</v>
      </c>
      <c r="H531" s="32">
        <f t="shared" si="45"/>
        <v>37.575580892339566</v>
      </c>
      <c r="I531" s="32">
        <f t="shared" si="43"/>
        <v>0.17110057896926398</v>
      </c>
      <c r="J531" s="37">
        <f t="shared" si="46"/>
        <v>0.003921688927767935</v>
      </c>
      <c r="K531" s="32"/>
      <c r="L531" s="32"/>
      <c r="M531" s="32"/>
      <c r="N531" s="32"/>
      <c r="O531" s="32"/>
      <c r="P531" s="32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</row>
    <row r="532" spans="2:65" ht="18">
      <c r="B532" s="30">
        <v>530</v>
      </c>
      <c r="C532" s="75"/>
      <c r="D532" s="32"/>
      <c r="E532" s="32">
        <f t="shared" si="44"/>
        <v>37.60999325242015</v>
      </c>
      <c r="F532" s="32">
        <f t="shared" si="42"/>
        <v>0.17140026713312062</v>
      </c>
      <c r="G532" s="37">
        <f t="shared" si="47"/>
        <v>0.003928754147993685</v>
      </c>
      <c r="H532" s="32">
        <f t="shared" si="45"/>
        <v>37.598522465726624</v>
      </c>
      <c r="I532" s="32">
        <f t="shared" si="43"/>
        <v>0.17140026713312062</v>
      </c>
      <c r="J532" s="37">
        <f t="shared" si="46"/>
        <v>0.003928754147993685</v>
      </c>
      <c r="K532" s="32"/>
      <c r="L532" s="32"/>
      <c r="M532" s="32"/>
      <c r="N532" s="32"/>
      <c r="O532" s="32"/>
      <c r="P532" s="32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</row>
    <row r="533" spans="2:65" ht="18">
      <c r="B533" s="30">
        <v>531</v>
      </c>
      <c r="C533" s="75"/>
      <c r="D533" s="32"/>
      <c r="E533" s="32">
        <f t="shared" si="44"/>
        <v>37.63293482580721</v>
      </c>
      <c r="F533" s="32">
        <f t="shared" si="42"/>
        <v>0.17168331102088202</v>
      </c>
      <c r="G533" s="37">
        <f t="shared" si="47"/>
        <v>0.003935438543057277</v>
      </c>
      <c r="H533" s="32">
        <f t="shared" si="45"/>
        <v>37.62146403911368</v>
      </c>
      <c r="I533" s="32">
        <f t="shared" si="43"/>
        <v>0.17168331102088202</v>
      </c>
      <c r="J533" s="37">
        <f t="shared" si="46"/>
        <v>0.003935438543057277</v>
      </c>
      <c r="K533" s="32"/>
      <c r="L533" s="32"/>
      <c r="M533" s="32"/>
      <c r="N533" s="32"/>
      <c r="O533" s="32"/>
      <c r="P533" s="32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</row>
    <row r="534" spans="2:65" ht="18">
      <c r="B534" s="30">
        <v>532</v>
      </c>
      <c r="C534" s="75"/>
      <c r="D534" s="32"/>
      <c r="E534" s="32">
        <f t="shared" si="44"/>
        <v>37.65587639919427</v>
      </c>
      <c r="F534" s="32">
        <f t="shared" si="42"/>
        <v>0.17194962649413753</v>
      </c>
      <c r="G534" s="37">
        <f t="shared" si="47"/>
        <v>0.003941740127105595</v>
      </c>
      <c r="H534" s="32">
        <f t="shared" si="45"/>
        <v>37.64440561250074</v>
      </c>
      <c r="I534" s="32">
        <f t="shared" si="43"/>
        <v>0.17194962649413753</v>
      </c>
      <c r="J534" s="37">
        <f t="shared" si="46"/>
        <v>0.003941740127105595</v>
      </c>
      <c r="K534" s="32"/>
      <c r="L534" s="32"/>
      <c r="M534" s="32"/>
      <c r="N534" s="32"/>
      <c r="O534" s="32"/>
      <c r="P534" s="32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</row>
    <row r="535" spans="2:65" ht="18">
      <c r="B535" s="30">
        <v>533</v>
      </c>
      <c r="C535" s="75"/>
      <c r="D535" s="32"/>
      <c r="E535" s="32">
        <f t="shared" si="44"/>
        <v>37.67881797258133</v>
      </c>
      <c r="F535" s="32">
        <f t="shared" si="42"/>
        <v>0.17219913430199882</v>
      </c>
      <c r="G535" s="37">
        <f t="shared" si="47"/>
        <v>0.003947657025934842</v>
      </c>
      <c r="H535" s="32">
        <f t="shared" si="45"/>
        <v>37.6673471858878</v>
      </c>
      <c r="I535" s="32">
        <f t="shared" si="43"/>
        <v>0.17219913430199882</v>
      </c>
      <c r="J535" s="37">
        <f t="shared" si="46"/>
        <v>0.003947657025934842</v>
      </c>
      <c r="K535" s="32"/>
      <c r="L535" s="32"/>
      <c r="M535" s="32"/>
      <c r="N535" s="32"/>
      <c r="O535" s="32"/>
      <c r="P535" s="32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</row>
    <row r="536" spans="2:65" ht="18">
      <c r="B536" s="30">
        <v>534</v>
      </c>
      <c r="C536" s="75"/>
      <c r="D536" s="32"/>
      <c r="E536" s="32">
        <f t="shared" si="44"/>
        <v>37.701759545968386</v>
      </c>
      <c r="F536" s="32">
        <f t="shared" si="42"/>
        <v>0.17243176012040384</v>
      </c>
      <c r="G536" s="37">
        <f t="shared" si="47"/>
        <v>0.003953187477919521</v>
      </c>
      <c r="H536" s="32">
        <f t="shared" si="45"/>
        <v>37.69028875927486</v>
      </c>
      <c r="I536" s="32">
        <f t="shared" si="43"/>
        <v>0.17243176012040384</v>
      </c>
      <c r="J536" s="37">
        <f t="shared" si="46"/>
        <v>0.003953187477919521</v>
      </c>
      <c r="K536" s="32"/>
      <c r="L536" s="32"/>
      <c r="M536" s="32"/>
      <c r="N536" s="32"/>
      <c r="O536" s="32"/>
      <c r="P536" s="32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</row>
    <row r="537" spans="2:65" ht="18">
      <c r="B537" s="30">
        <v>535</v>
      </c>
      <c r="C537" s="75"/>
      <c r="D537" s="32"/>
      <c r="E537" s="32">
        <f t="shared" si="44"/>
        <v>37.724701119355444</v>
      </c>
      <c r="F537" s="32">
        <f t="shared" si="42"/>
        <v>0.17264743458901455</v>
      </c>
      <c r="G537" s="37">
        <f t="shared" si="47"/>
        <v>0.003958329834886526</v>
      </c>
      <c r="H537" s="32">
        <f t="shared" si="45"/>
        <v>37.713230332661915</v>
      </c>
      <c r="I537" s="32">
        <f t="shared" si="43"/>
        <v>0.17264743458901455</v>
      </c>
      <c r="J537" s="37">
        <f t="shared" si="46"/>
        <v>0.003958329834886526</v>
      </c>
      <c r="K537" s="32"/>
      <c r="L537" s="32"/>
      <c r="M537" s="32"/>
      <c r="N537" s="32"/>
      <c r="O537" s="32"/>
      <c r="P537" s="32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</row>
    <row r="538" spans="2:65" ht="18">
      <c r="B538" s="30">
        <v>536</v>
      </c>
      <c r="C538" s="75"/>
      <c r="D538" s="32"/>
      <c r="E538" s="32">
        <f t="shared" si="44"/>
        <v>37.7476426927425</v>
      </c>
      <c r="F538" s="32">
        <f t="shared" si="42"/>
        <v>0.17284609334568307</v>
      </c>
      <c r="G538" s="37">
        <f t="shared" si="47"/>
        <v>0.003963082562933746</v>
      </c>
      <c r="H538" s="32">
        <f t="shared" si="45"/>
        <v>37.73617190604897</v>
      </c>
      <c r="I538" s="32">
        <f t="shared" si="43"/>
        <v>0.17284609334568307</v>
      </c>
      <c r="J538" s="37">
        <f t="shared" si="46"/>
        <v>0.003963082562933746</v>
      </c>
      <c r="K538" s="32"/>
      <c r="L538" s="32"/>
      <c r="M538" s="32"/>
      <c r="N538" s="32"/>
      <c r="O538" s="32"/>
      <c r="P538" s="32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</row>
    <row r="539" spans="2:65" ht="18">
      <c r="B539" s="30">
        <v>537</v>
      </c>
      <c r="C539" s="75"/>
      <c r="D539" s="32"/>
      <c r="E539" s="32">
        <f t="shared" si="44"/>
        <v>37.77058426612956</v>
      </c>
      <c r="F539" s="32">
        <f t="shared" si="42"/>
        <v>0.17302767705846217</v>
      </c>
      <c r="G539" s="37">
        <f t="shared" si="47"/>
        <v>0.003967444243192601</v>
      </c>
      <c r="H539" s="32">
        <f t="shared" si="45"/>
        <v>37.75911347943603</v>
      </c>
      <c r="I539" s="32">
        <f t="shared" si="43"/>
        <v>0.17302767705846217</v>
      </c>
      <c r="J539" s="37">
        <f t="shared" si="46"/>
        <v>0.003967444243192601</v>
      </c>
      <c r="K539" s="32"/>
      <c r="L539" s="32"/>
      <c r="M539" s="32"/>
      <c r="N539" s="32"/>
      <c r="O539" s="32"/>
      <c r="P539" s="32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</row>
    <row r="540" spans="2:65" ht="18">
      <c r="B540" s="30">
        <v>538</v>
      </c>
      <c r="C540" s="75"/>
      <c r="D540" s="32"/>
      <c r="E540" s="32">
        <f t="shared" si="44"/>
        <v>37.79352583951662</v>
      </c>
      <c r="F540" s="32">
        <f t="shared" si="42"/>
        <v>0.1731921314551377</v>
      </c>
      <c r="G540" s="37">
        <f t="shared" si="47"/>
        <v>0.003971413572533987</v>
      </c>
      <c r="H540" s="32">
        <f t="shared" si="45"/>
        <v>37.78205505282309</v>
      </c>
      <c r="I540" s="32">
        <f t="shared" si="43"/>
        <v>0.1731921314551377</v>
      </c>
      <c r="J540" s="37">
        <f t="shared" si="46"/>
        <v>0.003971413572533987</v>
      </c>
      <c r="K540" s="32"/>
      <c r="L540" s="32"/>
      <c r="M540" s="32"/>
      <c r="N540" s="32"/>
      <c r="O540" s="32"/>
      <c r="P540" s="32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</row>
    <row r="541" spans="2:65" ht="18">
      <c r="B541" s="30">
        <v>539</v>
      </c>
      <c r="C541" s="75"/>
      <c r="D541" s="32"/>
      <c r="E541" s="32">
        <f t="shared" si="44"/>
        <v>37.81646741290368</v>
      </c>
      <c r="F541" s="32">
        <f t="shared" si="42"/>
        <v>0.17333940735026268</v>
      </c>
      <c r="G541" s="37">
        <f t="shared" si="47"/>
        <v>0.0039749893642171425</v>
      </c>
      <c r="H541" s="32">
        <f t="shared" si="45"/>
        <v>37.80499662621015</v>
      </c>
      <c r="I541" s="32">
        <f t="shared" si="43"/>
        <v>0.17333940735026268</v>
      </c>
      <c r="J541" s="37">
        <f t="shared" si="46"/>
        <v>0.0039749893642171425</v>
      </c>
      <c r="K541" s="32"/>
      <c r="L541" s="32"/>
      <c r="M541" s="32"/>
      <c r="N541" s="32"/>
      <c r="O541" s="32"/>
      <c r="P541" s="32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</row>
    <row r="542" spans="2:65" ht="18">
      <c r="B542" s="30">
        <v>540</v>
      </c>
      <c r="C542" s="75"/>
      <c r="D542" s="32"/>
      <c r="E542" s="32">
        <f t="shared" si="44"/>
        <v>37.839408986290735</v>
      </c>
      <c r="F542" s="32">
        <f t="shared" si="42"/>
        <v>0.1734694606696738</v>
      </c>
      <c r="G542" s="37">
        <f t="shared" si="47"/>
        <v>0.0039781705484809695</v>
      </c>
      <c r="H542" s="32">
        <f t="shared" si="45"/>
        <v>37.827938199597206</v>
      </c>
      <c r="I542" s="32">
        <f t="shared" si="43"/>
        <v>0.1734694606696738</v>
      </c>
      <c r="J542" s="37">
        <f t="shared" si="46"/>
        <v>0.0039781705484809695</v>
      </c>
      <c r="K542" s="32"/>
      <c r="L542" s="32"/>
      <c r="M542" s="32"/>
      <c r="N542" s="32"/>
      <c r="O542" s="32"/>
      <c r="P542" s="32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</row>
    <row r="543" spans="2:65" ht="18">
      <c r="B543" s="30">
        <v>541</v>
      </c>
      <c r="C543" s="75"/>
      <c r="D543" s="32"/>
      <c r="E543" s="32">
        <f t="shared" si="44"/>
        <v>37.86235055967779</v>
      </c>
      <c r="F543" s="32">
        <f t="shared" si="42"/>
        <v>0.17358225247247372</v>
      </c>
      <c r="G543" s="37">
        <f t="shared" si="47"/>
        <v>0.003980956173077417</v>
      </c>
      <c r="H543" s="32">
        <f t="shared" si="45"/>
        <v>37.850879772984264</v>
      </c>
      <c r="I543" s="32">
        <f t="shared" si="43"/>
        <v>0.17358225247247372</v>
      </c>
      <c r="J543" s="37">
        <f t="shared" si="46"/>
        <v>0.003980956173077417</v>
      </c>
      <c r="K543" s="32"/>
      <c r="L543" s="32"/>
      <c r="M543" s="32"/>
      <c r="N543" s="32"/>
      <c r="O543" s="32"/>
      <c r="P543" s="32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</row>
    <row r="544" spans="2:65" ht="18">
      <c r="B544" s="30">
        <v>542</v>
      </c>
      <c r="C544" s="75"/>
      <c r="D544" s="32"/>
      <c r="E544" s="32">
        <f t="shared" si="44"/>
        <v>37.88529213306485</v>
      </c>
      <c r="F544" s="32">
        <f t="shared" si="42"/>
        <v>0.17367774897046312</v>
      </c>
      <c r="G544" s="37">
        <f t="shared" si="47"/>
        <v>0.0039833454037465285</v>
      </c>
      <c r="H544" s="32">
        <f t="shared" si="45"/>
        <v>37.87382134637132</v>
      </c>
      <c r="I544" s="32">
        <f t="shared" si="43"/>
        <v>0.17367774897046312</v>
      </c>
      <c r="J544" s="37">
        <f t="shared" si="46"/>
        <v>0.0039833454037465285</v>
      </c>
      <c r="K544" s="32"/>
      <c r="L544" s="32"/>
      <c r="M544" s="32"/>
      <c r="N544" s="32"/>
      <c r="O544" s="32"/>
      <c r="P544" s="32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</row>
    <row r="545" spans="2:65" ht="18">
      <c r="B545" s="30">
        <v>543</v>
      </c>
      <c r="C545" s="75"/>
      <c r="D545" s="32"/>
      <c r="E545" s="32">
        <f t="shared" si="44"/>
        <v>37.90823370645191</v>
      </c>
      <c r="F545" s="32">
        <f t="shared" si="42"/>
        <v>0.17375592154500985</v>
      </c>
      <c r="G545" s="37">
        <f t="shared" si="47"/>
        <v>0.003985337524632853</v>
      </c>
      <c r="H545" s="32">
        <f t="shared" si="45"/>
        <v>37.89676291975838</v>
      </c>
      <c r="I545" s="32">
        <f t="shared" si="43"/>
        <v>0.17375592154500985</v>
      </c>
      <c r="J545" s="37">
        <f t="shared" si="46"/>
        <v>0.003985337524632853</v>
      </c>
      <c r="K545" s="32"/>
      <c r="L545" s="32"/>
      <c r="M545" s="32"/>
      <c r="N545" s="32"/>
      <c r="O545" s="32"/>
      <c r="P545" s="32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</row>
    <row r="546" spans="2:65" ht="18">
      <c r="B546" s="30">
        <v>544</v>
      </c>
      <c r="C546" s="75"/>
      <c r="D546" s="32"/>
      <c r="E546" s="32">
        <f t="shared" si="44"/>
        <v>37.93117527983897</v>
      </c>
      <c r="F546" s="32">
        <f t="shared" si="42"/>
        <v>0.17381674676134246</v>
      </c>
      <c r="G546" s="37">
        <f t="shared" si="47"/>
        <v>0.003986931938642902</v>
      </c>
      <c r="H546" s="32">
        <f t="shared" si="45"/>
        <v>37.91970449314544</v>
      </c>
      <c r="I546" s="32">
        <f t="shared" si="43"/>
        <v>0.17381674676134246</v>
      </c>
      <c r="J546" s="37">
        <f t="shared" si="46"/>
        <v>0.003986931938642902</v>
      </c>
      <c r="K546" s="32"/>
      <c r="L546" s="32"/>
      <c r="M546" s="32"/>
      <c r="N546" s="32"/>
      <c r="O546" s="32"/>
      <c r="P546" s="32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</row>
    <row r="547" spans="2:65" ht="18">
      <c r="B547" s="30">
        <v>545</v>
      </c>
      <c r="C547" s="75"/>
      <c r="D547" s="32"/>
      <c r="E547" s="32">
        <f t="shared" si="44"/>
        <v>37.954116853226026</v>
      </c>
      <c r="F547" s="32">
        <f t="shared" si="42"/>
        <v>0.1738602063802587</v>
      </c>
      <c r="G547" s="37">
        <f t="shared" si="47"/>
        <v>0.003988128167743412</v>
      </c>
      <c r="H547" s="32">
        <f t="shared" si="45"/>
        <v>37.9426460665325</v>
      </c>
      <c r="I547" s="32">
        <f t="shared" si="43"/>
        <v>0.1738602063802587</v>
      </c>
      <c r="J547" s="37">
        <f t="shared" si="46"/>
        <v>0.003988128167743412</v>
      </c>
      <c r="K547" s="32"/>
      <c r="L547" s="32"/>
      <c r="M547" s="32"/>
      <c r="N547" s="32"/>
      <c r="O547" s="32"/>
      <c r="P547" s="32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</row>
    <row r="548" spans="2:65" ht="18">
      <c r="B548" s="30">
        <v>546</v>
      </c>
      <c r="C548" s="75"/>
      <c r="D548" s="32"/>
      <c r="E548" s="32">
        <f t="shared" si="44"/>
        <v>37.977058426613084</v>
      </c>
      <c r="F548" s="32">
        <f t="shared" si="42"/>
        <v>0.17388628736724074</v>
      </c>
      <c r="G548" s="37">
        <f t="shared" si="47"/>
        <v>0.003988925853200209</v>
      </c>
      <c r="H548" s="32">
        <f t="shared" si="45"/>
        <v>37.965587639919555</v>
      </c>
      <c r="I548" s="32">
        <f t="shared" si="43"/>
        <v>0.17388628736724074</v>
      </c>
      <c r="J548" s="37">
        <f t="shared" si="46"/>
        <v>0.003988925853200209</v>
      </c>
      <c r="K548" s="32"/>
      <c r="L548" s="32"/>
      <c r="M548" s="32"/>
      <c r="N548" s="32"/>
      <c r="O548" s="32"/>
      <c r="P548" s="32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</row>
    <row r="549" spans="2:65" ht="18">
      <c r="B549" s="30">
        <v>547</v>
      </c>
      <c r="C549" s="75"/>
      <c r="D549" s="32"/>
      <c r="E549" s="32">
        <f t="shared" si="44"/>
        <v>38.00000000000014</v>
      </c>
      <c r="F549" s="32">
        <f t="shared" si="42"/>
        <v>0.17389498189897049</v>
      </c>
      <c r="G549" s="37">
        <f t="shared" si="47"/>
        <v>0.003989324755757509</v>
      </c>
      <c r="H549" s="32">
        <f t="shared" si="45"/>
        <v>37.98852921330661</v>
      </c>
      <c r="I549" s="32">
        <f t="shared" si="43"/>
        <v>0.17389498189897049</v>
      </c>
      <c r="J549" s="37">
        <f t="shared" si="46"/>
        <v>0.003989324755757509</v>
      </c>
      <c r="K549" s="32"/>
      <c r="L549" s="32"/>
      <c r="M549" s="32"/>
      <c r="N549" s="32"/>
      <c r="O549" s="32"/>
      <c r="P549" s="32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</row>
    <row r="550" spans="2:65" ht="18">
      <c r="B550" s="30">
        <v>548</v>
      </c>
      <c r="C550" s="75"/>
      <c r="D550" s="32"/>
      <c r="E550" s="32">
        <f t="shared" si="44"/>
        <v>38.0229415733872</v>
      </c>
      <c r="F550" s="32">
        <f t="shared" si="42"/>
        <v>0.17388628736724054</v>
      </c>
      <c r="G550" s="37">
        <f t="shared" si="47"/>
        <v>0.003989324755757507</v>
      </c>
      <c r="H550" s="32">
        <f t="shared" si="45"/>
        <v>38.01147078669367</v>
      </c>
      <c r="I550" s="32">
        <f aca="true" t="shared" si="48" ref="I550:I613">IF($L$60&lt;=$E550,0,(1/(SQRT(2*3.14159*$G$7^2)))*EXP((-1*($E550-$G$3)^2)/(2*$G$7^2)))</f>
        <v>0.17388628736724054</v>
      </c>
      <c r="J550" s="37">
        <f t="shared" si="46"/>
        <v>0.003989324755757507</v>
      </c>
      <c r="K550" s="32"/>
      <c r="L550" s="32"/>
      <c r="M550" s="32"/>
      <c r="N550" s="32"/>
      <c r="O550" s="32"/>
      <c r="P550" s="32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</row>
    <row r="551" spans="2:65" ht="18">
      <c r="B551" s="30">
        <v>549</v>
      </c>
      <c r="C551" s="75"/>
      <c r="D551" s="32"/>
      <c r="E551" s="32">
        <f t="shared" si="44"/>
        <v>38.04588314677426</v>
      </c>
      <c r="F551" s="32">
        <f t="shared" si="42"/>
        <v>0.17386020638025826</v>
      </c>
      <c r="G551" s="37">
        <f t="shared" si="47"/>
        <v>0.003988925853200201</v>
      </c>
      <c r="H551" s="32">
        <f t="shared" si="45"/>
        <v>38.03441236008073</v>
      </c>
      <c r="I551" s="32">
        <f t="shared" si="48"/>
        <v>0.17386020638025826</v>
      </c>
      <c r="J551" s="37">
        <f t="shared" si="46"/>
        <v>0.003988925853200201</v>
      </c>
      <c r="K551" s="32"/>
      <c r="L551" s="32"/>
      <c r="M551" s="32"/>
      <c r="N551" s="32"/>
      <c r="O551" s="32"/>
      <c r="P551" s="32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</row>
    <row r="552" spans="2:65" ht="18">
      <c r="B552" s="30">
        <v>550</v>
      </c>
      <c r="C552" s="75"/>
      <c r="D552" s="32"/>
      <c r="E552" s="32">
        <f t="shared" si="44"/>
        <v>38.06882472016132</v>
      </c>
      <c r="F552" s="32">
        <f t="shared" si="42"/>
        <v>0.1738167467613418</v>
      </c>
      <c r="G552" s="37">
        <f t="shared" si="47"/>
        <v>0.003988128167743399</v>
      </c>
      <c r="H552" s="32">
        <f t="shared" si="45"/>
        <v>38.05735393346779</v>
      </c>
      <c r="I552" s="32">
        <f t="shared" si="48"/>
        <v>0.1738167467613418</v>
      </c>
      <c r="J552" s="37">
        <f t="shared" si="46"/>
        <v>0.003988128167743399</v>
      </c>
      <c r="K552" s="32"/>
      <c r="L552" s="32"/>
      <c r="M552" s="32"/>
      <c r="N552" s="32"/>
      <c r="O552" s="32"/>
      <c r="P552" s="32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</row>
    <row r="553" spans="2:65" ht="18">
      <c r="B553" s="30">
        <v>551</v>
      </c>
      <c r="C553" s="75"/>
      <c r="D553" s="32"/>
      <c r="E553" s="32">
        <f t="shared" si="44"/>
        <v>38.091766293548375</v>
      </c>
      <c r="F553" s="32">
        <f t="shared" si="42"/>
        <v>0.173755921545009</v>
      </c>
      <c r="G553" s="37">
        <f t="shared" si="47"/>
        <v>0.003986931938642885</v>
      </c>
      <c r="H553" s="32">
        <f t="shared" si="45"/>
        <v>38.080295506854846</v>
      </c>
      <c r="I553" s="32">
        <f t="shared" si="48"/>
        <v>0.173755921545009</v>
      </c>
      <c r="J553" s="37">
        <f t="shared" si="46"/>
        <v>0.003986931938642885</v>
      </c>
      <c r="K553" s="32"/>
      <c r="L553" s="32"/>
      <c r="M553" s="32"/>
      <c r="N553" s="32"/>
      <c r="O553" s="32"/>
      <c r="P553" s="32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</row>
    <row r="554" spans="2:65" ht="18">
      <c r="B554" s="30">
        <v>552</v>
      </c>
      <c r="C554" s="75"/>
      <c r="D554" s="32"/>
      <c r="E554" s="32">
        <f t="shared" si="44"/>
        <v>38.11470786693543</v>
      </c>
      <c r="F554" s="32">
        <f t="shared" si="42"/>
        <v>0.17367774897046206</v>
      </c>
      <c r="G554" s="37">
        <f t="shared" si="47"/>
        <v>0.003985337524632831</v>
      </c>
      <c r="H554" s="32">
        <f t="shared" si="45"/>
        <v>38.103237080241904</v>
      </c>
      <c r="I554" s="32">
        <f t="shared" si="48"/>
        <v>0.17367774897046206</v>
      </c>
      <c r="J554" s="37">
        <f t="shared" si="46"/>
        <v>0.003985337524632831</v>
      </c>
      <c r="K554" s="32"/>
      <c r="L554" s="32"/>
      <c r="M554" s="32"/>
      <c r="N554" s="32"/>
      <c r="O554" s="32"/>
      <c r="P554" s="32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</row>
    <row r="555" spans="2:65" ht="18">
      <c r="B555" s="30">
        <v>553</v>
      </c>
      <c r="C555" s="75"/>
      <c r="D555" s="32"/>
      <c r="E555" s="32">
        <f t="shared" si="44"/>
        <v>38.13764944032249</v>
      </c>
      <c r="F555" s="32">
        <f t="shared" si="42"/>
        <v>0.17358225247247241</v>
      </c>
      <c r="G555" s="37">
        <f t="shared" si="47"/>
        <v>0.003983345403746501</v>
      </c>
      <c r="H555" s="32">
        <f t="shared" si="45"/>
        <v>38.12617865362896</v>
      </c>
      <c r="I555" s="32">
        <f t="shared" si="48"/>
        <v>0.17358225247247241</v>
      </c>
      <c r="J555" s="37">
        <f t="shared" si="46"/>
        <v>0.003983345403746501</v>
      </c>
      <c r="K555" s="32"/>
      <c r="L555" s="32"/>
      <c r="M555" s="32"/>
      <c r="N555" s="32"/>
      <c r="O555" s="32"/>
      <c r="P555" s="32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</row>
    <row r="556" spans="2:65" ht="18">
      <c r="B556" s="30">
        <v>554</v>
      </c>
      <c r="C556" s="75"/>
      <c r="D556" s="32"/>
      <c r="E556" s="32">
        <f t="shared" si="44"/>
        <v>38.16059101370955</v>
      </c>
      <c r="F556" s="32">
        <f t="shared" si="42"/>
        <v>0.17346946066967234</v>
      </c>
      <c r="G556" s="37">
        <f t="shared" si="47"/>
        <v>0.003980956173077385</v>
      </c>
      <c r="H556" s="32">
        <f t="shared" si="45"/>
        <v>38.14912022701602</v>
      </c>
      <c r="I556" s="32">
        <f t="shared" si="48"/>
        <v>0.17346946066967234</v>
      </c>
      <c r="J556" s="37">
        <f t="shared" si="46"/>
        <v>0.003980956173077385</v>
      </c>
      <c r="K556" s="32"/>
      <c r="L556" s="32"/>
      <c r="M556" s="32"/>
      <c r="N556" s="32"/>
      <c r="O556" s="32"/>
      <c r="P556" s="32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</row>
    <row r="557" spans="2:65" ht="18">
      <c r="B557" s="30">
        <v>555</v>
      </c>
      <c r="C557" s="75"/>
      <c r="D557" s="32"/>
      <c r="E557" s="32">
        <f t="shared" si="44"/>
        <v>38.18353258709661</v>
      </c>
      <c r="F557" s="32">
        <f t="shared" si="42"/>
        <v>0.17333940735026096</v>
      </c>
      <c r="G557" s="37">
        <f t="shared" si="47"/>
        <v>0.003978170548480933</v>
      </c>
      <c r="H557" s="32">
        <f t="shared" si="45"/>
        <v>38.17206180040308</v>
      </c>
      <c r="I557" s="32">
        <f t="shared" si="48"/>
        <v>0.17333940735026096</v>
      </c>
      <c r="J557" s="37">
        <f t="shared" si="46"/>
        <v>0.003978170548480933</v>
      </c>
      <c r="K557" s="32"/>
      <c r="L557" s="32"/>
      <c r="M557" s="32"/>
      <c r="N557" s="32"/>
      <c r="O557" s="32"/>
      <c r="P557" s="32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</row>
    <row r="558" spans="2:65" ht="18">
      <c r="B558" s="30">
        <v>556</v>
      </c>
      <c r="C558" s="75"/>
      <c r="D558" s="32"/>
      <c r="E558" s="32">
        <f t="shared" si="44"/>
        <v>38.206474160483666</v>
      </c>
      <c r="F558" s="32">
        <f t="shared" si="42"/>
        <v>0.17319213145513576</v>
      </c>
      <c r="G558" s="37">
        <f t="shared" si="47"/>
        <v>0.0039749893642171</v>
      </c>
      <c r="H558" s="32">
        <f t="shared" si="45"/>
        <v>38.195003373790136</v>
      </c>
      <c r="I558" s="32">
        <f t="shared" si="48"/>
        <v>0.17319213145513576</v>
      </c>
      <c r="J558" s="37">
        <f t="shared" si="46"/>
        <v>0.0039749893642171</v>
      </c>
      <c r="K558" s="32"/>
      <c r="L558" s="32"/>
      <c r="M558" s="32"/>
      <c r="N558" s="32"/>
      <c r="O558" s="32"/>
      <c r="P558" s="32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</row>
    <row r="559" spans="2:65" ht="18">
      <c r="B559" s="30">
        <v>557</v>
      </c>
      <c r="C559" s="75"/>
      <c r="D559" s="32"/>
      <c r="E559" s="32">
        <f t="shared" si="44"/>
        <v>38.229415733870724</v>
      </c>
      <c r="F559" s="32">
        <f t="shared" si="42"/>
        <v>0.17302767705846003</v>
      </c>
      <c r="G559" s="37">
        <f t="shared" si="47"/>
        <v>0.00397141357253394</v>
      </c>
      <c r="H559" s="32">
        <f t="shared" si="45"/>
        <v>38.217944947177195</v>
      </c>
      <c r="I559" s="32">
        <f t="shared" si="48"/>
        <v>0.17302767705846003</v>
      </c>
      <c r="J559" s="37">
        <f t="shared" si="46"/>
        <v>0.00397141357253394</v>
      </c>
      <c r="K559" s="32"/>
      <c r="L559" s="32"/>
      <c r="M559" s="32"/>
      <c r="N559" s="32"/>
      <c r="O559" s="32"/>
      <c r="P559" s="32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</row>
    <row r="560" spans="2:65" ht="18">
      <c r="B560" s="30">
        <v>558</v>
      </c>
      <c r="C560" s="75"/>
      <c r="D560" s="32"/>
      <c r="E560" s="32">
        <f t="shared" si="44"/>
        <v>38.25235730725778</v>
      </c>
      <c r="F560" s="32">
        <f t="shared" si="42"/>
        <v>0.1728460933456807</v>
      </c>
      <c r="G560" s="37">
        <f t="shared" si="47"/>
        <v>0.003967444243192549</v>
      </c>
      <c r="H560" s="32">
        <f t="shared" si="45"/>
        <v>38.24088652056425</v>
      </c>
      <c r="I560" s="32">
        <f t="shared" si="48"/>
        <v>0.1728460933456807</v>
      </c>
      <c r="J560" s="37">
        <f t="shared" si="46"/>
        <v>0.003967444243192549</v>
      </c>
      <c r="K560" s="32"/>
      <c r="L560" s="32"/>
      <c r="M560" s="32"/>
      <c r="N560" s="32"/>
      <c r="O560" s="32"/>
      <c r="P560" s="32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</row>
    <row r="561" spans="2:65" ht="18">
      <c r="B561" s="30">
        <v>559</v>
      </c>
      <c r="C561" s="75"/>
      <c r="D561" s="32"/>
      <c r="E561" s="32">
        <f t="shared" si="44"/>
        <v>38.27529888064484</v>
      </c>
      <c r="F561" s="32">
        <f aca="true" t="shared" si="49" ref="F561:F624">(1/(SQRT(2*3.14159*$G$7^2)))*EXP((-1*(E561-$G$3)^2)/(2*$G$7^2))</f>
        <v>0.17264743458901197</v>
      </c>
      <c r="G561" s="37">
        <f t="shared" si="47"/>
        <v>0.00396308256293369</v>
      </c>
      <c r="H561" s="32">
        <f t="shared" si="45"/>
        <v>38.26382809395131</v>
      </c>
      <c r="I561" s="32">
        <f t="shared" si="48"/>
        <v>0.17264743458901197</v>
      </c>
      <c r="J561" s="37">
        <f t="shared" si="46"/>
        <v>0.00396308256293369</v>
      </c>
      <c r="K561" s="32"/>
      <c r="L561" s="32"/>
      <c r="M561" s="32"/>
      <c r="N561" s="32"/>
      <c r="O561" s="32"/>
      <c r="P561" s="32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</row>
    <row r="562" spans="2:65" ht="18">
      <c r="B562" s="30">
        <v>560</v>
      </c>
      <c r="C562" s="75"/>
      <c r="D562" s="32"/>
      <c r="E562" s="32">
        <f aca="true" t="shared" si="50" ref="E562:E625">E561+(10*$G$7)/1000</f>
        <v>38.2982404540319</v>
      </c>
      <c r="F562" s="32">
        <f t="shared" si="49"/>
        <v>0.17243176012040104</v>
      </c>
      <c r="G562" s="37">
        <f t="shared" si="47"/>
        <v>0.003958329834886465</v>
      </c>
      <c r="H562" s="32">
        <f aca="true" t="shared" si="51" ref="H562:H625">E561+(E562-E561)/2</f>
        <v>38.28676966733837</v>
      </c>
      <c r="I562" s="32">
        <f t="shared" si="48"/>
        <v>0.17243176012040104</v>
      </c>
      <c r="J562" s="37">
        <f aca="true" t="shared" si="52" ref="J562:J625">($E562-$E561)*ABS(I561+((I562-I561)/2))</f>
        <v>0.003958329834886465</v>
      </c>
      <c r="K562" s="32"/>
      <c r="L562" s="32"/>
      <c r="M562" s="32"/>
      <c r="N562" s="32"/>
      <c r="O562" s="32"/>
      <c r="P562" s="32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</row>
    <row r="563" spans="2:65" ht="18">
      <c r="B563" s="30">
        <v>561</v>
      </c>
      <c r="C563" s="75"/>
      <c r="D563" s="32"/>
      <c r="E563" s="32">
        <f t="shared" si="50"/>
        <v>38.321182027418956</v>
      </c>
      <c r="F563" s="32">
        <f t="shared" si="49"/>
        <v>0.17219913430199585</v>
      </c>
      <c r="G563" s="37">
        <f aca="true" t="shared" si="53" ref="G563:G626">(E563-E562)*ABS(F562+((F563-F562)/2))</f>
        <v>0.003953187477919455</v>
      </c>
      <c r="H563" s="32">
        <f t="shared" si="51"/>
        <v>38.30971124072543</v>
      </c>
      <c r="I563" s="32">
        <f t="shared" si="48"/>
        <v>0.17219913430199585</v>
      </c>
      <c r="J563" s="37">
        <f t="shared" si="52"/>
        <v>0.003953187477919455</v>
      </c>
      <c r="K563" s="32"/>
      <c r="L563" s="32"/>
      <c r="M563" s="32"/>
      <c r="N563" s="32"/>
      <c r="O563" s="32"/>
      <c r="P563" s="32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</row>
    <row r="564" spans="2:65" ht="18">
      <c r="B564" s="30">
        <v>562</v>
      </c>
      <c r="C564" s="75"/>
      <c r="D564" s="32"/>
      <c r="E564" s="32">
        <f t="shared" si="50"/>
        <v>38.344123600806014</v>
      </c>
      <c r="F564" s="32">
        <f t="shared" si="49"/>
        <v>0.17194962649413434</v>
      </c>
      <c r="G564" s="37">
        <f t="shared" si="53"/>
        <v>0.003947657025934772</v>
      </c>
      <c r="H564" s="32">
        <f t="shared" si="51"/>
        <v>38.332652814112485</v>
      </c>
      <c r="I564" s="32">
        <f t="shared" si="48"/>
        <v>0.17194962649413434</v>
      </c>
      <c r="J564" s="37">
        <f t="shared" si="52"/>
        <v>0.003947657025934772</v>
      </c>
      <c r="K564" s="32"/>
      <c r="L564" s="32"/>
      <c r="M564" s="32"/>
      <c r="N564" s="32"/>
      <c r="O564" s="32"/>
      <c r="P564" s="32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</row>
    <row r="565" spans="2:65" ht="18">
      <c r="B565" s="30">
        <v>563</v>
      </c>
      <c r="C565" s="75"/>
      <c r="D565" s="32"/>
      <c r="E565" s="32">
        <f t="shared" si="50"/>
        <v>38.36706517419307</v>
      </c>
      <c r="F565" s="32">
        <f t="shared" si="49"/>
        <v>0.1716833110208786</v>
      </c>
      <c r="G565" s="37">
        <f t="shared" si="53"/>
        <v>0.00394174012710552</v>
      </c>
      <c r="H565" s="32">
        <f t="shared" si="51"/>
        <v>38.35559438749954</v>
      </c>
      <c r="I565" s="32">
        <f t="shared" si="48"/>
        <v>0.1716833110208786</v>
      </c>
      <c r="J565" s="37">
        <f t="shared" si="52"/>
        <v>0.00394174012710552</v>
      </c>
      <c r="K565" s="32"/>
      <c r="L565" s="32"/>
      <c r="M565" s="32"/>
      <c r="N565" s="32"/>
      <c r="O565" s="32"/>
      <c r="P565" s="32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</row>
    <row r="566" spans="2:65" ht="18">
      <c r="B566" s="30">
        <v>564</v>
      </c>
      <c r="C566" s="75"/>
      <c r="D566" s="32"/>
      <c r="E566" s="32">
        <f t="shared" si="50"/>
        <v>38.39000674758013</v>
      </c>
      <c r="F566" s="32">
        <f t="shared" si="49"/>
        <v>0.171400267133117</v>
      </c>
      <c r="G566" s="37">
        <f t="shared" si="53"/>
        <v>0.003935438543057196</v>
      </c>
      <c r="H566" s="32">
        <f t="shared" si="51"/>
        <v>38.3785359608866</v>
      </c>
      <c r="I566" s="32">
        <f t="shared" si="48"/>
        <v>0.171400267133117</v>
      </c>
      <c r="J566" s="37">
        <f t="shared" si="52"/>
        <v>0.003935438543057196</v>
      </c>
      <c r="K566" s="32"/>
      <c r="L566" s="32"/>
      <c r="M566" s="32"/>
      <c r="N566" s="32"/>
      <c r="O566" s="32"/>
      <c r="P566" s="32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</row>
    <row r="567" spans="2:65" ht="18">
      <c r="B567" s="30">
        <v>565</v>
      </c>
      <c r="C567" s="75"/>
      <c r="D567" s="32"/>
      <c r="E567" s="32">
        <f t="shared" si="50"/>
        <v>38.41294832096719</v>
      </c>
      <c r="F567" s="32">
        <f t="shared" si="49"/>
        <v>0.17110057896926018</v>
      </c>
      <c r="G567" s="37">
        <f t="shared" si="53"/>
        <v>0.003928754147993599</v>
      </c>
      <c r="H567" s="32">
        <f t="shared" si="51"/>
        <v>38.40147753427366</v>
      </c>
      <c r="I567" s="32">
        <f t="shared" si="48"/>
        <v>0.17110057896926018</v>
      </c>
      <c r="J567" s="37">
        <f t="shared" si="52"/>
        <v>0.003928754147993599</v>
      </c>
      <c r="K567" s="32"/>
      <c r="L567" s="32"/>
      <c r="M567" s="32"/>
      <c r="N567" s="32"/>
      <c r="O567" s="32"/>
      <c r="P567" s="32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</row>
    <row r="568" spans="2:65" ht="18">
      <c r="B568" s="30">
        <v>566</v>
      </c>
      <c r="C568" s="75"/>
      <c r="D568" s="32"/>
      <c r="E568" s="32">
        <f t="shared" si="50"/>
        <v>38.43588989435425</v>
      </c>
      <c r="F568" s="32">
        <f t="shared" si="49"/>
        <v>0.17078433551355868</v>
      </c>
      <c r="G568" s="37">
        <f t="shared" si="53"/>
        <v>0.003921688927767846</v>
      </c>
      <c r="H568" s="32">
        <f t="shared" si="51"/>
        <v>38.42441910766072</v>
      </c>
      <c r="I568" s="32">
        <f t="shared" si="48"/>
        <v>0.17078433551355868</v>
      </c>
      <c r="J568" s="37">
        <f t="shared" si="52"/>
        <v>0.003921688927767846</v>
      </c>
      <c r="K568" s="32"/>
      <c r="L568" s="32"/>
      <c r="M568" s="32"/>
      <c r="N568" s="32"/>
      <c r="O568" s="32"/>
      <c r="P568" s="32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</row>
    <row r="569" spans="2:65" ht="18">
      <c r="B569" s="30">
        <v>567</v>
      </c>
      <c r="C569" s="75"/>
      <c r="D569" s="32"/>
      <c r="E569" s="32">
        <f t="shared" si="50"/>
        <v>38.458831467741305</v>
      </c>
      <c r="F569" s="32">
        <f t="shared" si="49"/>
        <v>0.1704516305520704</v>
      </c>
      <c r="G569" s="37">
        <f t="shared" si="53"/>
        <v>0.003914244978899159</v>
      </c>
      <c r="H569" s="32">
        <f t="shared" si="51"/>
        <v>38.447360681047776</v>
      </c>
      <c r="I569" s="32">
        <f t="shared" si="48"/>
        <v>0.1704516305520704</v>
      </c>
      <c r="J569" s="37">
        <f t="shared" si="52"/>
        <v>0.003914244978899159</v>
      </c>
      <c r="K569" s="32"/>
      <c r="L569" s="32"/>
      <c r="M569" s="32"/>
      <c r="N569" s="32"/>
      <c r="O569" s="32"/>
      <c r="P569" s="32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</row>
    <row r="570" spans="2:65" ht="18">
      <c r="B570" s="30">
        <v>568</v>
      </c>
      <c r="C570" s="75"/>
      <c r="D570" s="32"/>
      <c r="E570" s="32">
        <f t="shared" si="50"/>
        <v>38.48177304112836</v>
      </c>
      <c r="F570" s="32">
        <f t="shared" si="49"/>
        <v>0.17010256262630888</v>
      </c>
      <c r="G570" s="37">
        <f t="shared" si="53"/>
        <v>0.003906424507536085</v>
      </c>
      <c r="H570" s="32">
        <f t="shared" si="51"/>
        <v>38.470302254434834</v>
      </c>
      <c r="I570" s="32">
        <f t="shared" si="48"/>
        <v>0.17010256262630888</v>
      </c>
      <c r="J570" s="37">
        <f t="shared" si="52"/>
        <v>0.003906424507536085</v>
      </c>
      <c r="K570" s="32"/>
      <c r="L570" s="32"/>
      <c r="M570" s="32"/>
      <c r="N570" s="32"/>
      <c r="O570" s="32"/>
      <c r="P570" s="32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</row>
    <row r="571" spans="2:65" ht="18">
      <c r="B571" s="30">
        <v>569</v>
      </c>
      <c r="C571" s="75"/>
      <c r="D571" s="32"/>
      <c r="E571" s="32">
        <f t="shared" si="50"/>
        <v>38.50471461451542</v>
      </c>
      <c r="F571" s="32">
        <f t="shared" si="49"/>
        <v>0.16973723498460422</v>
      </c>
      <c r="G571" s="37">
        <f t="shared" si="53"/>
        <v>0.003898229828366877</v>
      </c>
      <c r="H571" s="32">
        <f t="shared" si="51"/>
        <v>38.49324382782189</v>
      </c>
      <c r="I571" s="32">
        <f t="shared" si="48"/>
        <v>0.16973723498460422</v>
      </c>
      <c r="J571" s="37">
        <f t="shared" si="52"/>
        <v>0.003898229828366877</v>
      </c>
      <c r="K571" s="32"/>
      <c r="L571" s="32"/>
      <c r="M571" s="32"/>
      <c r="N571" s="32"/>
      <c r="O571" s="32"/>
      <c r="P571" s="32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</row>
    <row r="572" spans="2:65" ht="18">
      <c r="B572" s="30">
        <v>570</v>
      </c>
      <c r="C572" s="75"/>
      <c r="D572" s="32"/>
      <c r="E572" s="32">
        <f t="shared" si="50"/>
        <v>38.52765618790248</v>
      </c>
      <c r="F572" s="32">
        <f t="shared" si="49"/>
        <v>0.16935575553121038</v>
      </c>
      <c r="G572" s="37">
        <f t="shared" si="53"/>
        <v>0.003889663363477788</v>
      </c>
      <c r="H572" s="32">
        <f t="shared" si="51"/>
        <v>38.51618540120895</v>
      </c>
      <c r="I572" s="32">
        <f t="shared" si="48"/>
        <v>0.16935575553121038</v>
      </c>
      <c r="J572" s="37">
        <f t="shared" si="52"/>
        <v>0.003889663363477788</v>
      </c>
      <c r="K572" s="32"/>
      <c r="L572" s="32"/>
      <c r="M572" s="32"/>
      <c r="N572" s="32"/>
      <c r="O572" s="32"/>
      <c r="P572" s="32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</row>
    <row r="573" spans="2:65" ht="18">
      <c r="B573" s="30">
        <v>571</v>
      </c>
      <c r="C573" s="75"/>
      <c r="D573" s="32"/>
      <c r="E573" s="32">
        <f t="shared" si="50"/>
        <v>38.55059776128954</v>
      </c>
      <c r="F573" s="32">
        <f t="shared" si="49"/>
        <v>0.16895823677319396</v>
      </c>
      <c r="G573" s="37">
        <f t="shared" si="53"/>
        <v>0.0038807276411600604</v>
      </c>
      <c r="H573" s="32">
        <f t="shared" si="51"/>
        <v>38.53912697459601</v>
      </c>
      <c r="I573" s="32">
        <f t="shared" si="48"/>
        <v>0.16895823677319396</v>
      </c>
      <c r="J573" s="37">
        <f t="shared" si="52"/>
        <v>0.0038807276411600604</v>
      </c>
      <c r="K573" s="32"/>
      <c r="L573" s="32"/>
      <c r="M573" s="32"/>
      <c r="N573" s="32"/>
      <c r="O573" s="32"/>
      <c r="P573" s="32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</row>
    <row r="574" spans="2:65" ht="18">
      <c r="B574" s="30">
        <v>572</v>
      </c>
      <c r="C574" s="75"/>
      <c r="D574" s="32"/>
      <c r="E574" s="32">
        <f t="shared" si="50"/>
        <v>38.573539334676596</v>
      </c>
      <c r="F574" s="32">
        <f t="shared" si="49"/>
        <v>0.16854479576514095</v>
      </c>
      <c r="G574" s="37">
        <f t="shared" si="53"/>
        <v>0.0038714252946664435</v>
      </c>
      <c r="H574" s="32">
        <f t="shared" si="51"/>
        <v>38.56206854798307</v>
      </c>
      <c r="I574" s="32">
        <f t="shared" si="48"/>
        <v>0.16854479576514095</v>
      </c>
      <c r="J574" s="37">
        <f t="shared" si="52"/>
        <v>0.0038714252946664435</v>
      </c>
      <c r="K574" s="32"/>
      <c r="L574" s="32"/>
      <c r="M574" s="32"/>
      <c r="N574" s="32"/>
      <c r="O574" s="32"/>
      <c r="P574" s="32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</row>
    <row r="575" spans="2:65" ht="18">
      <c r="B575" s="30">
        <v>573</v>
      </c>
      <c r="C575" s="75"/>
      <c r="D575" s="32"/>
      <c r="E575" s="32">
        <f t="shared" si="50"/>
        <v>38.596480908063654</v>
      </c>
      <c r="F575" s="32">
        <f t="shared" si="49"/>
        <v>0.1681155540517196</v>
      </c>
      <c r="G575" s="37">
        <f t="shared" si="53"/>
        <v>0.0038617590609180885</v>
      </c>
      <c r="H575" s="32">
        <f t="shared" si="51"/>
        <v>38.585010121370125</v>
      </c>
      <c r="I575" s="32">
        <f t="shared" si="48"/>
        <v>0.1681155540517196</v>
      </c>
      <c r="J575" s="37">
        <f t="shared" si="52"/>
        <v>0.0038617590609180885</v>
      </c>
      <c r="K575" s="32"/>
      <c r="L575" s="32"/>
      <c r="M575" s="32"/>
      <c r="N575" s="32"/>
      <c r="O575" s="32"/>
      <c r="P575" s="32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</row>
    <row r="576" spans="2:65" ht="18">
      <c r="B576" s="30">
        <v>574</v>
      </c>
      <c r="C576" s="75"/>
      <c r="D576" s="32"/>
      <c r="E576" s="32">
        <f t="shared" si="50"/>
        <v>38.61942248145071</v>
      </c>
      <c r="F576" s="32">
        <f t="shared" si="49"/>
        <v>0.16767063760813888</v>
      </c>
      <c r="G576" s="37">
        <f t="shared" si="53"/>
        <v>0.003851731779162709</v>
      </c>
      <c r="H576" s="32">
        <f t="shared" si="51"/>
        <v>38.60795169475718</v>
      </c>
      <c r="I576" s="32">
        <f t="shared" si="48"/>
        <v>0.16767063760813888</v>
      </c>
      <c r="J576" s="37">
        <f t="shared" si="52"/>
        <v>0.003851731779162709</v>
      </c>
      <c r="K576" s="32"/>
      <c r="L576" s="32"/>
      <c r="M576" s="32"/>
      <c r="N576" s="32"/>
      <c r="O576" s="32"/>
      <c r="P576" s="32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</row>
    <row r="577" spans="2:65" ht="18">
      <c r="B577" s="30">
        <v>575</v>
      </c>
      <c r="C577" s="75"/>
      <c r="D577" s="32"/>
      <c r="E577" s="32">
        <f t="shared" si="50"/>
        <v>38.64236405483777</v>
      </c>
      <c r="F577" s="32">
        <f t="shared" si="49"/>
        <v>0.16721017677854325</v>
      </c>
      <c r="G577" s="37">
        <f t="shared" si="53"/>
        <v>0.003841346389584935</v>
      </c>
      <c r="H577" s="32">
        <f t="shared" si="51"/>
        <v>38.63089326814424</v>
      </c>
      <c r="I577" s="32">
        <f t="shared" si="48"/>
        <v>0.16721017677854325</v>
      </c>
      <c r="J577" s="37">
        <f t="shared" si="52"/>
        <v>0.003841346389584935</v>
      </c>
      <c r="K577" s="32"/>
      <c r="L577" s="32"/>
      <c r="M577" s="32"/>
      <c r="N577" s="32"/>
      <c r="O577" s="32"/>
      <c r="P577" s="32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</row>
    <row r="578" spans="2:65" ht="18">
      <c r="B578" s="30">
        <v>576</v>
      </c>
      <c r="C578" s="75"/>
      <c r="D578" s="32"/>
      <c r="E578" s="32">
        <f t="shared" si="50"/>
        <v>38.66530562822483</v>
      </c>
      <c r="F578" s="32">
        <f t="shared" si="49"/>
        <v>0.1667343062123858</v>
      </c>
      <c r="G578" s="37">
        <f t="shared" si="53"/>
        <v>0.0038306059318697966</v>
      </c>
      <c r="H578" s="32">
        <f t="shared" si="51"/>
        <v>38.6538348415313</v>
      </c>
      <c r="I578" s="32">
        <f t="shared" si="48"/>
        <v>0.1667343062123858</v>
      </c>
      <c r="J578" s="37">
        <f t="shared" si="52"/>
        <v>0.0038306059318697966</v>
      </c>
      <c r="K578" s="32"/>
      <c r="L578" s="32"/>
      <c r="M578" s="32"/>
      <c r="N578" s="32"/>
      <c r="O578" s="32"/>
      <c r="P578" s="32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</row>
    <row r="579" spans="2:65" ht="18">
      <c r="B579" s="30">
        <v>577</v>
      </c>
      <c r="C579" s="75"/>
      <c r="D579" s="32"/>
      <c r="E579" s="32">
        <f t="shared" si="50"/>
        <v>38.68824720161189</v>
      </c>
      <c r="F579" s="32">
        <f t="shared" si="49"/>
        <v>0.1662431647988239</v>
      </c>
      <c r="G579" s="37">
        <f t="shared" si="53"/>
        <v>0.0038195135437203483</v>
      </c>
      <c r="H579" s="32">
        <f t="shared" si="51"/>
        <v>38.67677641491836</v>
      </c>
      <c r="I579" s="32">
        <f t="shared" si="48"/>
        <v>0.1662431647988239</v>
      </c>
      <c r="J579" s="37">
        <f t="shared" si="52"/>
        <v>0.0038195135437203483</v>
      </c>
      <c r="K579" s="32"/>
      <c r="L579" s="32"/>
      <c r="M579" s="32"/>
      <c r="N579" s="32"/>
      <c r="O579" s="32"/>
      <c r="P579" s="32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</row>
    <row r="580" spans="2:65" ht="18">
      <c r="B580" s="30">
        <v>578</v>
      </c>
      <c r="C580" s="75"/>
      <c r="D580" s="32"/>
      <c r="E580" s="32">
        <f t="shared" si="50"/>
        <v>38.711188774998945</v>
      </c>
      <c r="F580" s="32">
        <f t="shared" si="49"/>
        <v>0.16573689559918078</v>
      </c>
      <c r="G580" s="37">
        <f t="shared" si="53"/>
        <v>0.0038080724593304114</v>
      </c>
      <c r="H580" s="32">
        <f t="shared" si="51"/>
        <v>38.699717988305416</v>
      </c>
      <c r="I580" s="32">
        <f t="shared" si="48"/>
        <v>0.16573689559918078</v>
      </c>
      <c r="J580" s="37">
        <f t="shared" si="52"/>
        <v>0.0038080724593304114</v>
      </c>
      <c r="K580" s="32"/>
      <c r="L580" s="32"/>
      <c r="M580" s="32"/>
      <c r="N580" s="32"/>
      <c r="O580" s="32"/>
      <c r="P580" s="32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</row>
    <row r="581" spans="2:65" ht="18">
      <c r="B581" s="30">
        <v>579</v>
      </c>
      <c r="C581" s="75"/>
      <c r="D581" s="32"/>
      <c r="E581" s="32">
        <f t="shared" si="50"/>
        <v>38.734130348386</v>
      </c>
      <c r="F581" s="32">
        <f t="shared" si="49"/>
        <v>0.16521564577752068</v>
      </c>
      <c r="G581" s="37">
        <f t="shared" si="53"/>
        <v>0.0037962860078134993</v>
      </c>
      <c r="H581" s="32">
        <f t="shared" si="51"/>
        <v>38.722659561692474</v>
      </c>
      <c r="I581" s="32">
        <f t="shared" si="48"/>
        <v>0.16521564577752068</v>
      </c>
      <c r="J581" s="37">
        <f t="shared" si="52"/>
        <v>0.0037962860078134993</v>
      </c>
      <c r="K581" s="32"/>
      <c r="L581" s="32"/>
      <c r="M581" s="32"/>
      <c r="N581" s="32"/>
      <c r="O581" s="32"/>
      <c r="P581" s="32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</row>
    <row r="582" spans="2:65" ht="18">
      <c r="B582" s="30">
        <v>580</v>
      </c>
      <c r="C582" s="75"/>
      <c r="D582" s="32"/>
      <c r="E582" s="32">
        <f t="shared" si="50"/>
        <v>38.75707192177306</v>
      </c>
      <c r="F582" s="32">
        <f t="shared" si="49"/>
        <v>0.1646795665293831</v>
      </c>
      <c r="G582" s="37">
        <f t="shared" si="53"/>
        <v>0.003784157611588982</v>
      </c>
      <c r="H582" s="32">
        <f t="shared" si="51"/>
        <v>38.74560113507953</v>
      </c>
      <c r="I582" s="32">
        <f t="shared" si="48"/>
        <v>0.1646795665293831</v>
      </c>
      <c r="J582" s="37">
        <f t="shared" si="52"/>
        <v>0.003784157611588982</v>
      </c>
      <c r="K582" s="32"/>
      <c r="L582" s="32"/>
      <c r="M582" s="32"/>
      <c r="N582" s="32"/>
      <c r="O582" s="32"/>
      <c r="P582" s="32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</row>
    <row r="583" spans="2:65" ht="18">
      <c r="B583" s="30">
        <v>581</v>
      </c>
      <c r="C583" s="75"/>
      <c r="D583" s="32"/>
      <c r="E583" s="32">
        <f t="shared" si="50"/>
        <v>38.78001349516012</v>
      </c>
      <c r="F583" s="32">
        <f t="shared" si="49"/>
        <v>0.16412881300872575</v>
      </c>
      <c r="G583" s="37">
        <f t="shared" si="53"/>
        <v>0.0037716907847265974</v>
      </c>
      <c r="H583" s="32">
        <f t="shared" si="51"/>
        <v>38.76854270846659</v>
      </c>
      <c r="I583" s="32">
        <f t="shared" si="48"/>
        <v>0.16412881300872575</v>
      </c>
      <c r="J583" s="37">
        <f t="shared" si="52"/>
        <v>0.0037716907847265974</v>
      </c>
      <c r="K583" s="32"/>
      <c r="L583" s="32"/>
      <c r="M583" s="32"/>
      <c r="N583" s="32"/>
      <c r="O583" s="32"/>
      <c r="P583" s="32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</row>
    <row r="584" spans="2:65" ht="18">
      <c r="B584" s="30">
        <v>582</v>
      </c>
      <c r="C584" s="75"/>
      <c r="D584" s="32"/>
      <c r="E584" s="32">
        <f t="shared" si="50"/>
        <v>38.80295506854718</v>
      </c>
      <c r="F584" s="32">
        <f t="shared" si="49"/>
        <v>0.1635635442531247</v>
      </c>
      <c r="G584" s="37">
        <f t="shared" si="53"/>
        <v>0.0037588891312504103</v>
      </c>
      <c r="H584" s="32">
        <f t="shared" si="51"/>
        <v>38.79148428185365</v>
      </c>
      <c r="I584" s="32">
        <f t="shared" si="48"/>
        <v>0.1635635442531247</v>
      </c>
      <c r="J584" s="37">
        <f t="shared" si="52"/>
        <v>0.0037588891312504103</v>
      </c>
      <c r="K584" s="32"/>
      <c r="L584" s="32"/>
      <c r="M584" s="32"/>
      <c r="N584" s="32"/>
      <c r="O584" s="32"/>
      <c r="P584" s="32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</row>
    <row r="585" spans="2:65" ht="18">
      <c r="B585" s="30">
        <v>583</v>
      </c>
      <c r="C585" s="75"/>
      <c r="D585" s="32"/>
      <c r="E585" s="32">
        <f t="shared" si="50"/>
        <v>38.825896641934236</v>
      </c>
      <c r="F585" s="32">
        <f t="shared" si="49"/>
        <v>0.1629839231072826</v>
      </c>
      <c r="G585" s="37">
        <f t="shared" si="53"/>
        <v>0.003745756343403381</v>
      </c>
      <c r="H585" s="32">
        <f t="shared" si="51"/>
        <v>38.81442585524071</v>
      </c>
      <c r="I585" s="32">
        <f t="shared" si="48"/>
        <v>0.1629839231072826</v>
      </c>
      <c r="J585" s="37">
        <f t="shared" si="52"/>
        <v>0.003745756343403381</v>
      </c>
      <c r="K585" s="32"/>
      <c r="L585" s="32"/>
      <c r="M585" s="32"/>
      <c r="N585" s="32"/>
      <c r="O585" s="32"/>
      <c r="P585" s="32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</row>
    <row r="586" spans="2:65" ht="18">
      <c r="B586" s="30">
        <v>584</v>
      </c>
      <c r="C586" s="75"/>
      <c r="D586" s="32"/>
      <c r="E586" s="32">
        <f t="shared" si="50"/>
        <v>38.848838215321294</v>
      </c>
      <c r="F586" s="32">
        <f t="shared" si="49"/>
        <v>0.16239011614489646</v>
      </c>
      <c r="G586" s="37">
        <f t="shared" si="53"/>
        <v>0.0037322961998737035</v>
      </c>
      <c r="H586" s="32">
        <f t="shared" si="51"/>
        <v>38.837367428627765</v>
      </c>
      <c r="I586" s="32">
        <f t="shared" si="48"/>
        <v>0.16239011614489646</v>
      </c>
      <c r="J586" s="37">
        <f t="shared" si="52"/>
        <v>0.0037322961998737035</v>
      </c>
      <c r="K586" s="32"/>
      <c r="L586" s="32"/>
      <c r="M586" s="32"/>
      <c r="N586" s="32"/>
      <c r="O586" s="32"/>
      <c r="P586" s="32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</row>
    <row r="587" spans="2:65" ht="18">
      <c r="B587" s="30">
        <v>585</v>
      </c>
      <c r="C587" s="75"/>
      <c r="D587" s="32"/>
      <c r="E587" s="32">
        <f t="shared" si="50"/>
        <v>38.87177978870835</v>
      </c>
      <c r="F587" s="32">
        <f t="shared" si="49"/>
        <v>0.16178229358893723</v>
      </c>
      <c r="G587" s="37">
        <f t="shared" si="53"/>
        <v>0.0037185125639841153</v>
      </c>
      <c r="H587" s="32">
        <f t="shared" si="51"/>
        <v>38.86030900201482</v>
      </c>
      <c r="I587" s="32">
        <f t="shared" si="48"/>
        <v>0.16178229358893723</v>
      </c>
      <c r="J587" s="37">
        <f t="shared" si="52"/>
        <v>0.0037185125639841153</v>
      </c>
      <c r="K587" s="32"/>
      <c r="L587" s="32"/>
      <c r="M587" s="32"/>
      <c r="N587" s="32"/>
      <c r="O587" s="32"/>
      <c r="P587" s="32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</row>
    <row r="588" spans="2:65" ht="18">
      <c r="B588" s="30">
        <v>586</v>
      </c>
      <c r="C588" s="75"/>
      <c r="D588" s="32"/>
      <c r="E588" s="32">
        <f t="shared" si="50"/>
        <v>38.89472136209541</v>
      </c>
      <c r="F588" s="32">
        <f t="shared" si="49"/>
        <v>0.1611606292303946</v>
      </c>
      <c r="G588" s="37">
        <f t="shared" si="53"/>
        <v>0.003704409381845379</v>
      </c>
      <c r="H588" s="32">
        <f t="shared" si="51"/>
        <v>38.88325057540188</v>
      </c>
      <c r="I588" s="32">
        <f t="shared" si="48"/>
        <v>0.1611606292303946</v>
      </c>
      <c r="J588" s="37">
        <f t="shared" si="52"/>
        <v>0.003704409381845379</v>
      </c>
      <c r="K588" s="32"/>
      <c r="L588" s="32"/>
      <c r="M588" s="32"/>
      <c r="N588" s="32"/>
      <c r="O588" s="32"/>
      <c r="P588" s="32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</row>
    <row r="589" spans="2:65" ht="18">
      <c r="B589" s="30">
        <v>587</v>
      </c>
      <c r="C589" s="75"/>
      <c r="D589" s="32"/>
      <c r="E589" s="32">
        <f t="shared" si="50"/>
        <v>38.91766293548247</v>
      </c>
      <c r="F589" s="32">
        <f t="shared" si="49"/>
        <v>0.1605253003455416</v>
      </c>
      <c r="G589" s="37">
        <f t="shared" si="53"/>
        <v>0.003689990680475181</v>
      </c>
      <c r="H589" s="32">
        <f t="shared" si="51"/>
        <v>38.90619214878894</v>
      </c>
      <c r="I589" s="32">
        <f t="shared" si="48"/>
        <v>0.1605253003455416</v>
      </c>
      <c r="J589" s="37">
        <f t="shared" si="52"/>
        <v>0.003689990680475181</v>
      </c>
      <c r="K589" s="32"/>
      <c r="L589" s="32"/>
      <c r="M589" s="32"/>
      <c r="N589" s="32"/>
      <c r="O589" s="32"/>
      <c r="P589" s="32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</row>
    <row r="590" spans="2:65" ht="18">
      <c r="B590" s="30">
        <v>588</v>
      </c>
      <c r="C590" s="75"/>
      <c r="D590" s="32"/>
      <c r="E590" s="32">
        <f t="shared" si="50"/>
        <v>38.94060450886953</v>
      </c>
      <c r="F590" s="32">
        <f t="shared" si="49"/>
        <v>0.15987648761177348</v>
      </c>
      <c r="G590" s="37">
        <f t="shared" si="53"/>
        <v>0.0036752605658836954</v>
      </c>
      <c r="H590" s="32">
        <f t="shared" si="51"/>
        <v>38.929133722176</v>
      </c>
      <c r="I590" s="32">
        <f t="shared" si="48"/>
        <v>0.15987648761177348</v>
      </c>
      <c r="J590" s="37">
        <f t="shared" si="52"/>
        <v>0.0036752605658836954</v>
      </c>
      <c r="K590" s="32"/>
      <c r="L590" s="32"/>
      <c r="M590" s="32"/>
      <c r="N590" s="32"/>
      <c r="O590" s="32"/>
      <c r="P590" s="32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</row>
    <row r="591" spans="2:65" ht="18">
      <c r="B591" s="30">
        <v>589</v>
      </c>
      <c r="C591" s="75"/>
      <c r="D591" s="32"/>
      <c r="E591" s="32">
        <f t="shared" si="50"/>
        <v>38.963546082256585</v>
      </c>
      <c r="F591" s="32">
        <f t="shared" si="49"/>
        <v>0.15921437502207728</v>
      </c>
      <c r="G591" s="37">
        <f t="shared" si="53"/>
        <v>0.0036602232211270904</v>
      </c>
      <c r="H591" s="32">
        <f t="shared" si="51"/>
        <v>38.952075295563056</v>
      </c>
      <c r="I591" s="32">
        <f t="shared" si="48"/>
        <v>0.15921437502207728</v>
      </c>
      <c r="J591" s="37">
        <f t="shared" si="52"/>
        <v>0.0036602232211270904</v>
      </c>
      <c r="K591" s="32"/>
      <c r="L591" s="32"/>
      <c r="M591" s="32"/>
      <c r="N591" s="32"/>
      <c r="O591" s="32"/>
      <c r="P591" s="32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</row>
    <row r="592" spans="2:65" ht="18">
      <c r="B592" s="30">
        <v>590</v>
      </c>
      <c r="C592" s="75"/>
      <c r="D592" s="32"/>
      <c r="E592" s="32">
        <f t="shared" si="50"/>
        <v>38.98648765564364</v>
      </c>
      <c r="F592" s="32">
        <f t="shared" si="49"/>
        <v>0.1585391497981883</v>
      </c>
      <c r="G592" s="37">
        <f t="shared" si="53"/>
        <v>0.003644882904330264</v>
      </c>
      <c r="H592" s="32">
        <f t="shared" si="51"/>
        <v>38.975016868950114</v>
      </c>
      <c r="I592" s="32">
        <f t="shared" si="48"/>
        <v>0.1585391497981883</v>
      </c>
      <c r="J592" s="37">
        <f t="shared" si="52"/>
        <v>0.003644882904330264</v>
      </c>
      <c r="K592" s="32"/>
      <c r="L592" s="32"/>
      <c r="M592" s="32"/>
      <c r="N592" s="32"/>
      <c r="O592" s="32"/>
      <c r="P592" s="32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</row>
    <row r="593" spans="2:65" ht="18">
      <c r="B593" s="30">
        <v>591</v>
      </c>
      <c r="C593" s="75"/>
      <c r="D593" s="32"/>
      <c r="E593" s="32">
        <f t="shared" si="50"/>
        <v>39.0094292290307</v>
      </c>
      <c r="F593" s="32">
        <f t="shared" si="49"/>
        <v>0.15785100230249138</v>
      </c>
      <c r="G593" s="37">
        <f t="shared" si="53"/>
        <v>0.0036292439466801174</v>
      </c>
      <c r="H593" s="32">
        <f t="shared" si="51"/>
        <v>38.99795844233717</v>
      </c>
      <c r="I593" s="32">
        <f t="shared" si="48"/>
        <v>0.15785100230249138</v>
      </c>
      <c r="J593" s="37">
        <f t="shared" si="52"/>
        <v>0.0036292439466801174</v>
      </c>
      <c r="K593" s="32"/>
      <c r="L593" s="32"/>
      <c r="M593" s="32"/>
      <c r="N593" s="32"/>
      <c r="O593" s="32"/>
      <c r="P593" s="32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</row>
    <row r="594" spans="2:65" ht="18">
      <c r="B594" s="30">
        <v>592</v>
      </c>
      <c r="C594" s="75"/>
      <c r="D594" s="32"/>
      <c r="E594" s="32">
        <f t="shared" si="50"/>
        <v>39.03237080241776</v>
      </c>
      <c r="F594" s="32">
        <f t="shared" si="49"/>
        <v>0.15715012594872382</v>
      </c>
      <c r="G594" s="37">
        <f t="shared" si="53"/>
        <v>0.0036133107503906856</v>
      </c>
      <c r="H594" s="32">
        <f t="shared" si="51"/>
        <v>39.02090001572423</v>
      </c>
      <c r="I594" s="32">
        <f t="shared" si="48"/>
        <v>0.15715012594872382</v>
      </c>
      <c r="J594" s="37">
        <f t="shared" si="52"/>
        <v>0.0036133107503906856</v>
      </c>
      <c r="K594" s="32"/>
      <c r="L594" s="32"/>
      <c r="M594" s="32"/>
      <c r="N594" s="32"/>
      <c r="O594" s="32"/>
      <c r="P594" s="32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</row>
    <row r="595" spans="2:65" ht="18">
      <c r="B595" s="30">
        <v>593</v>
      </c>
      <c r="C595" s="75"/>
      <c r="D595" s="32"/>
      <c r="E595" s="32">
        <f t="shared" si="50"/>
        <v>39.05531237580482</v>
      </c>
      <c r="F595" s="32">
        <f t="shared" si="49"/>
        <v>0.15643671711153995</v>
      </c>
      <c r="G595" s="37">
        <f t="shared" si="53"/>
        <v>0.0035970877866414648</v>
      </c>
      <c r="H595" s="32">
        <f t="shared" si="51"/>
        <v>39.04384158911129</v>
      </c>
      <c r="I595" s="32">
        <f t="shared" si="48"/>
        <v>0.15643671711153995</v>
      </c>
      <c r="J595" s="37">
        <f t="shared" si="52"/>
        <v>0.0035970877866414648</v>
      </c>
      <c r="K595" s="32"/>
      <c r="L595" s="32"/>
      <c r="M595" s="32"/>
      <c r="N595" s="32"/>
      <c r="O595" s="32"/>
      <c r="P595" s="32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</row>
    <row r="596" spans="2:65" ht="18">
      <c r="B596" s="30">
        <v>594</v>
      </c>
      <c r="C596" s="75"/>
      <c r="D596" s="32"/>
      <c r="E596" s="32">
        <f t="shared" si="50"/>
        <v>39.078253949191875</v>
      </c>
      <c r="F596" s="32">
        <f t="shared" si="49"/>
        <v>0.15571097503499506</v>
      </c>
      <c r="G596" s="37">
        <f t="shared" si="53"/>
        <v>0.003580579593490285</v>
      </c>
      <c r="H596" s="32">
        <f t="shared" si="51"/>
        <v>39.066783162498346</v>
      </c>
      <c r="I596" s="32">
        <f t="shared" si="48"/>
        <v>0.15571097503499506</v>
      </c>
      <c r="J596" s="37">
        <f t="shared" si="52"/>
        <v>0.003580579593490285</v>
      </c>
      <c r="K596" s="32"/>
      <c r="L596" s="32"/>
      <c r="M596" s="32"/>
      <c r="N596" s="32"/>
      <c r="O596" s="32"/>
      <c r="P596" s="32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</row>
    <row r="597" spans="2:65" ht="18">
      <c r="B597" s="30">
        <v>595</v>
      </c>
      <c r="C597" s="75"/>
      <c r="D597" s="32"/>
      <c r="E597" s="32">
        <f t="shared" si="50"/>
        <v>39.101195522578934</v>
      </c>
      <c r="F597" s="32">
        <f t="shared" si="49"/>
        <v>0.1549731017400092</v>
      </c>
      <c r="G597" s="37">
        <f t="shared" si="53"/>
        <v>0.0035637907737620855</v>
      </c>
      <c r="H597" s="32">
        <f t="shared" si="51"/>
        <v>39.089724735885405</v>
      </c>
      <c r="I597" s="32">
        <f t="shared" si="48"/>
        <v>0.1549731017400092</v>
      </c>
      <c r="J597" s="37">
        <f t="shared" si="52"/>
        <v>0.0035637907737620855</v>
      </c>
      <c r="K597" s="32"/>
      <c r="L597" s="32"/>
      <c r="M597" s="32"/>
      <c r="N597" s="32"/>
      <c r="O597" s="32"/>
      <c r="P597" s="32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</row>
    <row r="598" spans="2:65" ht="18">
      <c r="B598" s="30">
        <v>596</v>
      </c>
      <c r="C598" s="75"/>
      <c r="D598" s="32"/>
      <c r="E598" s="32">
        <f t="shared" si="50"/>
        <v>39.12413709596599</v>
      </c>
      <c r="F598" s="32">
        <f t="shared" si="49"/>
        <v>0.15422330193087036</v>
      </c>
      <c r="G598" s="37">
        <f t="shared" si="53"/>
        <v>0.0035467259929149704</v>
      </c>
      <c r="H598" s="32">
        <f t="shared" si="51"/>
        <v>39.11266630927246</v>
      </c>
      <c r="I598" s="32">
        <f t="shared" si="48"/>
        <v>0.15422330193087036</v>
      </c>
      <c r="J598" s="37">
        <f t="shared" si="52"/>
        <v>0.0035467259929149704</v>
      </c>
      <c r="K598" s="32"/>
      <c r="L598" s="32"/>
      <c r="M598" s="32"/>
      <c r="N598" s="32"/>
      <c r="O598" s="32"/>
      <c r="P598" s="32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</row>
    <row r="599" spans="2:65" ht="18">
      <c r="B599" s="30">
        <v>597</v>
      </c>
      <c r="C599" s="75"/>
      <c r="D599" s="32"/>
      <c r="E599" s="32">
        <f t="shared" si="50"/>
        <v>39.14707866935305</v>
      </c>
      <c r="F599" s="32">
        <f t="shared" si="49"/>
        <v>0.15346178290083767</v>
      </c>
      <c r="G599" s="37">
        <f t="shared" si="53"/>
        <v>0.003529389976884922</v>
      </c>
      <c r="H599" s="32">
        <f t="shared" si="51"/>
        <v>39.13560788265952</v>
      </c>
      <c r="I599" s="32">
        <f t="shared" si="48"/>
        <v>0.15346178290083767</v>
      </c>
      <c r="J599" s="37">
        <f t="shared" si="52"/>
        <v>0.003529389976884922</v>
      </c>
      <c r="K599" s="32"/>
      <c r="L599" s="32"/>
      <c r="M599" s="32"/>
      <c r="N599" s="32"/>
      <c r="O599" s="32"/>
      <c r="P599" s="32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</row>
    <row r="600" spans="2:65" ht="18">
      <c r="B600" s="30">
        <v>598</v>
      </c>
      <c r="C600" s="75"/>
      <c r="D600" s="32"/>
      <c r="E600" s="32">
        <f t="shared" si="50"/>
        <v>39.17002024274011</v>
      </c>
      <c r="F600" s="32">
        <f t="shared" si="49"/>
        <v>0.1526887544369055</v>
      </c>
      <c r="G600" s="37">
        <f t="shared" si="53"/>
        <v>0.0035117875099105614</v>
      </c>
      <c r="H600" s="32">
        <f t="shared" si="51"/>
        <v>39.15854945604658</v>
      </c>
      <c r="I600" s="32">
        <f t="shared" si="48"/>
        <v>0.1526887544369055</v>
      </c>
      <c r="J600" s="37">
        <f t="shared" si="52"/>
        <v>0.0035117875099105614</v>
      </c>
      <c r="K600" s="32"/>
      <c r="L600" s="32"/>
      <c r="M600" s="32"/>
      <c r="N600" s="32"/>
      <c r="O600" s="32"/>
      <c r="P600" s="32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</row>
    <row r="601" spans="2:65" ht="18">
      <c r="B601" s="30">
        <v>599</v>
      </c>
      <c r="C601" s="75"/>
      <c r="D601" s="32"/>
      <c r="E601" s="32">
        <f t="shared" si="50"/>
        <v>39.192961816127166</v>
      </c>
      <c r="F601" s="32">
        <f t="shared" si="49"/>
        <v>0.15190442872378893</v>
      </c>
      <c r="G601" s="37">
        <f t="shared" si="53"/>
        <v>0.0034939234323393587</v>
      </c>
      <c r="H601" s="32">
        <f t="shared" si="51"/>
        <v>39.18149102943364</v>
      </c>
      <c r="I601" s="32">
        <f t="shared" si="48"/>
        <v>0.15190442872378893</v>
      </c>
      <c r="J601" s="37">
        <f t="shared" si="52"/>
        <v>0.0034939234323393587</v>
      </c>
      <c r="K601" s="32"/>
      <c r="L601" s="32"/>
      <c r="M601" s="32"/>
      <c r="N601" s="32"/>
      <c r="O601" s="32"/>
      <c r="P601" s="32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</row>
    <row r="602" spans="2:65" ht="18">
      <c r="B602" s="30">
        <v>600</v>
      </c>
      <c r="C602" s="75"/>
      <c r="D602" s="32"/>
      <c r="E602" s="32">
        <f t="shared" si="50"/>
        <v>39.215903389514224</v>
      </c>
      <c r="F602" s="32">
        <f t="shared" si="49"/>
        <v>0.15110902024719286</v>
      </c>
      <c r="G602" s="37">
        <f t="shared" si="53"/>
        <v>0.0034758026384166907</v>
      </c>
      <c r="H602" s="32">
        <f t="shared" si="51"/>
        <v>39.204432602820695</v>
      </c>
      <c r="I602" s="32">
        <f t="shared" si="48"/>
        <v>0.15110902024719286</v>
      </c>
      <c r="J602" s="37">
        <f t="shared" si="52"/>
        <v>0.0034758026384166907</v>
      </c>
      <c r="K602" s="32"/>
      <c r="L602" s="32"/>
      <c r="M602" s="32"/>
      <c r="N602" s="32"/>
      <c r="O602" s="32"/>
      <c r="P602" s="32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</row>
    <row r="603" spans="2:65" ht="18">
      <c r="B603" s="30">
        <v>601</v>
      </c>
      <c r="C603" s="75"/>
      <c r="D603" s="32"/>
      <c r="E603" s="32">
        <f t="shared" si="50"/>
        <v>39.23884496290128</v>
      </c>
      <c r="F603" s="32">
        <f t="shared" si="49"/>
        <v>0.15030274569642532</v>
      </c>
      <c r="G603" s="37">
        <f t="shared" si="53"/>
        <v>0.0034574300740591564</v>
      </c>
      <c r="H603" s="32">
        <f t="shared" si="51"/>
        <v>39.22737417620775</v>
      </c>
      <c r="I603" s="32">
        <f t="shared" si="48"/>
        <v>0.15030274569642532</v>
      </c>
      <c r="J603" s="37">
        <f t="shared" si="52"/>
        <v>0.0034574300740591564</v>
      </c>
      <c r="K603" s="32"/>
      <c r="L603" s="32"/>
      <c r="M603" s="32"/>
      <c r="N603" s="32"/>
      <c r="O603" s="32"/>
      <c r="P603" s="32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</row>
    <row r="604" spans="2:65" ht="18">
      <c r="B604" s="30">
        <v>602</v>
      </c>
      <c r="C604" s="75"/>
      <c r="D604" s="32"/>
      <c r="E604" s="32">
        <f t="shared" si="50"/>
        <v>39.26178653628834</v>
      </c>
      <c r="F604" s="32">
        <f t="shared" si="49"/>
        <v>0.14948582386641707</v>
      </c>
      <c r="G604" s="37">
        <f t="shared" si="53"/>
        <v>0.003438810734613569</v>
      </c>
      <c r="H604" s="32">
        <f t="shared" si="51"/>
        <v>39.25031574959481</v>
      </c>
      <c r="I604" s="32">
        <f t="shared" si="48"/>
        <v>0.14948582386641707</v>
      </c>
      <c r="J604" s="37">
        <f t="shared" si="52"/>
        <v>0.003438810734613569</v>
      </c>
      <c r="K604" s="32"/>
      <c r="L604" s="32"/>
      <c r="M604" s="32"/>
      <c r="N604" s="32"/>
      <c r="O604" s="32"/>
      <c r="P604" s="32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</row>
    <row r="605" spans="2:65" ht="18">
      <c r="B605" s="30">
        <v>603</v>
      </c>
      <c r="C605" s="75"/>
      <c r="D605" s="32"/>
      <c r="E605" s="32">
        <f t="shared" si="50"/>
        <v>39.2847281096754</v>
      </c>
      <c r="F605" s="32">
        <f t="shared" si="49"/>
        <v>0.1486584755592093</v>
      </c>
      <c r="G605" s="37">
        <f t="shared" si="53"/>
        <v>0.003419949662603024</v>
      </c>
      <c r="H605" s="32">
        <f t="shared" si="51"/>
        <v>39.27325732298187</v>
      </c>
      <c r="I605" s="32">
        <f t="shared" si="48"/>
        <v>0.1486584755592093</v>
      </c>
      <c r="J605" s="37">
        <f t="shared" si="52"/>
        <v>0.003419949662603024</v>
      </c>
      <c r="K605" s="32"/>
      <c r="L605" s="32"/>
      <c r="M605" s="32"/>
      <c r="N605" s="32"/>
      <c r="O605" s="32"/>
      <c r="P605" s="32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</row>
    <row r="606" spans="2:65" ht="18">
      <c r="B606" s="30">
        <v>604</v>
      </c>
      <c r="C606" s="75"/>
      <c r="D606" s="32"/>
      <c r="E606" s="32">
        <f t="shared" si="50"/>
        <v>39.30766968306246</v>
      </c>
      <c r="F606" s="32">
        <f t="shared" si="49"/>
        <v>0.14782092348497108</v>
      </c>
      <c r="G606" s="37">
        <f t="shared" si="53"/>
        <v>0.0034008519454614824</v>
      </c>
      <c r="H606" s="32">
        <f t="shared" si="51"/>
        <v>39.29619889636893</v>
      </c>
      <c r="I606" s="32">
        <f t="shared" si="48"/>
        <v>0.14782092348497108</v>
      </c>
      <c r="J606" s="37">
        <f t="shared" si="52"/>
        <v>0.0034008519454614824</v>
      </c>
      <c r="K606" s="32"/>
      <c r="L606" s="32"/>
      <c r="M606" s="32"/>
      <c r="N606" s="32"/>
      <c r="O606" s="32"/>
      <c r="P606" s="32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</row>
    <row r="607" spans="2:65" ht="18">
      <c r="B607" s="30">
        <v>605</v>
      </c>
      <c r="C607" s="75"/>
      <c r="D607" s="32"/>
      <c r="E607" s="32">
        <f t="shared" si="50"/>
        <v>39.330611256449515</v>
      </c>
      <c r="F607" s="32">
        <f t="shared" si="49"/>
        <v>0.14697339216260813</v>
      </c>
      <c r="G607" s="37">
        <f t="shared" si="53"/>
        <v>0.003381522713258262</v>
      </c>
      <c r="H607" s="32">
        <f t="shared" si="51"/>
        <v>39.319140469755986</v>
      </c>
      <c r="I607" s="32">
        <f t="shared" si="48"/>
        <v>0.14697339216260813</v>
      </c>
      <c r="J607" s="37">
        <f t="shared" si="52"/>
        <v>0.003381522713258262</v>
      </c>
      <c r="K607" s="32"/>
      <c r="L607" s="32"/>
      <c r="M607" s="32"/>
      <c r="N607" s="32"/>
      <c r="O607" s="32"/>
      <c r="P607" s="32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</row>
    <row r="608" spans="2:65" ht="18">
      <c r="B608" s="30">
        <v>606</v>
      </c>
      <c r="C608" s="75"/>
      <c r="D608" s="32"/>
      <c r="E608" s="32">
        <f t="shared" si="50"/>
        <v>39.35355282983657</v>
      </c>
      <c r="F608" s="32">
        <f t="shared" si="49"/>
        <v>0.14611610782002507</v>
      </c>
      <c r="G608" s="37">
        <f t="shared" si="53"/>
        <v>0.00336196713641388</v>
      </c>
      <c r="H608" s="32">
        <f t="shared" si="51"/>
        <v>39.342082043143044</v>
      </c>
      <c r="I608" s="32">
        <f t="shared" si="48"/>
        <v>0.14611610782002507</v>
      </c>
      <c r="J608" s="37">
        <f t="shared" si="52"/>
        <v>0.00336196713641388</v>
      </c>
      <c r="K608" s="32"/>
      <c r="L608" s="32"/>
      <c r="M608" s="32"/>
      <c r="N608" s="32"/>
      <c r="O608" s="32"/>
      <c r="P608" s="32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</row>
    <row r="609" spans="2:65" ht="18">
      <c r="B609" s="30">
        <v>607</v>
      </c>
      <c r="C609" s="75"/>
      <c r="D609" s="32"/>
      <c r="E609" s="32">
        <f t="shared" si="50"/>
        <v>39.37649440322363</v>
      </c>
      <c r="F609" s="32">
        <f t="shared" si="49"/>
        <v>0.1452492982941025</v>
      </c>
      <c r="G609" s="37">
        <f t="shared" si="53"/>
        <v>0.00334219042340863</v>
      </c>
      <c r="H609" s="32">
        <f t="shared" si="51"/>
        <v>39.3650236165301</v>
      </c>
      <c r="I609" s="32">
        <f t="shared" si="48"/>
        <v>0.1452492982941025</v>
      </c>
      <c r="J609" s="37">
        <f t="shared" si="52"/>
        <v>0.00334219042340863</v>
      </c>
      <c r="K609" s="32"/>
      <c r="L609" s="32"/>
      <c r="M609" s="32"/>
      <c r="N609" s="32"/>
      <c r="O609" s="32"/>
      <c r="P609" s="32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</row>
    <row r="610" spans="2:65" ht="18">
      <c r="B610" s="30">
        <v>608</v>
      </c>
      <c r="C610" s="75"/>
      <c r="D610" s="32"/>
      <c r="E610" s="32">
        <f t="shared" si="50"/>
        <v>39.39943597661069</v>
      </c>
      <c r="F610" s="32">
        <f t="shared" si="49"/>
        <v>0.14437319293045023</v>
      </c>
      <c r="G610" s="37">
        <f t="shared" si="53"/>
        <v>0.003322197818485342</v>
      </c>
      <c r="H610" s="32">
        <f t="shared" si="51"/>
        <v>39.38796518991716</v>
      </c>
      <c r="I610" s="32">
        <f t="shared" si="48"/>
        <v>0.14437319293045023</v>
      </c>
      <c r="J610" s="37">
        <f t="shared" si="52"/>
        <v>0.003322197818485342</v>
      </c>
      <c r="K610" s="32"/>
      <c r="L610" s="32"/>
      <c r="M610" s="32"/>
      <c r="N610" s="32"/>
      <c r="O610" s="32"/>
      <c r="P610" s="32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</row>
    <row r="611" spans="2:65" ht="18">
      <c r="B611" s="30">
        <v>609</v>
      </c>
      <c r="C611" s="75"/>
      <c r="D611" s="32"/>
      <c r="E611" s="32">
        <f t="shared" si="50"/>
        <v>39.42237754999775</v>
      </c>
      <c r="F611" s="32">
        <f t="shared" si="49"/>
        <v>0.14348802248299847</v>
      </c>
      <c r="G611" s="37">
        <f t="shared" si="53"/>
        <v>0.0033019945993476947</v>
      </c>
      <c r="H611" s="32">
        <f t="shared" si="51"/>
        <v>39.41090676330422</v>
      </c>
      <c r="I611" s="32">
        <f t="shared" si="48"/>
        <v>0.14348802248299847</v>
      </c>
      <c r="J611" s="37">
        <f t="shared" si="52"/>
        <v>0.0033019945993476947</v>
      </c>
      <c r="K611" s="32"/>
      <c r="L611" s="32"/>
      <c r="M611" s="32"/>
      <c r="N611" s="32"/>
      <c r="O611" s="32"/>
      <c r="P611" s="32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</row>
    <row r="612" spans="2:65" ht="18">
      <c r="B612" s="30">
        <v>610</v>
      </c>
      <c r="C612" s="75"/>
      <c r="D612" s="32"/>
      <c r="E612" s="32">
        <f t="shared" si="50"/>
        <v>39.445319123384806</v>
      </c>
      <c r="F612" s="32">
        <f t="shared" si="49"/>
        <v>0.14259401901348737</v>
      </c>
      <c r="G612" s="37">
        <f t="shared" si="53"/>
        <v>0.0032815860748555237</v>
      </c>
      <c r="H612" s="32">
        <f t="shared" si="51"/>
        <v>39.43384833669128</v>
      </c>
      <c r="I612" s="32">
        <f t="shared" si="48"/>
        <v>0.14259401901348737</v>
      </c>
      <c r="J612" s="37">
        <f t="shared" si="52"/>
        <v>0.0032815860748555237</v>
      </c>
      <c r="K612" s="32"/>
      <c r="L612" s="32"/>
      <c r="M612" s="32"/>
      <c r="N612" s="32"/>
      <c r="O612" s="32"/>
      <c r="P612" s="32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</row>
    <row r="613" spans="2:65" ht="18">
      <c r="B613" s="30">
        <v>611</v>
      </c>
      <c r="C613" s="75"/>
      <c r="D613" s="32"/>
      <c r="E613" s="32">
        <f t="shared" si="50"/>
        <v>39.468260696771864</v>
      </c>
      <c r="F613" s="32">
        <f t="shared" si="49"/>
        <v>0.14169141579091596</v>
      </c>
      <c r="G613" s="37">
        <f t="shared" si="53"/>
        <v>0.003260977582718478</v>
      </c>
      <c r="H613" s="32">
        <f t="shared" si="51"/>
        <v>39.456789910078335</v>
      </c>
      <c r="I613" s="32">
        <f t="shared" si="48"/>
        <v>0.14169141579091596</v>
      </c>
      <c r="J613" s="37">
        <f t="shared" si="52"/>
        <v>0.003260977582718478</v>
      </c>
      <c r="K613" s="32"/>
      <c r="L613" s="32"/>
      <c r="M613" s="32"/>
      <c r="N613" s="32"/>
      <c r="O613" s="32"/>
      <c r="P613" s="32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</row>
    <row r="614" spans="2:65" ht="18">
      <c r="B614" s="30">
        <v>612</v>
      </c>
      <c r="C614" s="75"/>
      <c r="D614" s="32"/>
      <c r="E614" s="32">
        <f t="shared" si="50"/>
        <v>39.49120227015892</v>
      </c>
      <c r="F614" s="32">
        <f t="shared" si="49"/>
        <v>0.1407804471910111</v>
      </c>
      <c r="G614" s="37">
        <f t="shared" si="53"/>
        <v>0.003240174487189458</v>
      </c>
      <c r="H614" s="32">
        <f t="shared" si="51"/>
        <v>39.47973148346539</v>
      </c>
      <c r="I614" s="32">
        <f aca="true" t="shared" si="54" ref="I614:I677">IF($L$60&lt;=$E614,0,(1/(SQRT(2*3.14159*$G$7^2)))*EXP((-1*($E614-$G$3)^2)/(2*$G$7^2)))</f>
        <v>0.1407804471910111</v>
      </c>
      <c r="J614" s="37">
        <f t="shared" si="52"/>
        <v>0.003240174487189458</v>
      </c>
      <c r="K614" s="32"/>
      <c r="L614" s="32"/>
      <c r="M614" s="32"/>
      <c r="N614" s="32"/>
      <c r="O614" s="32"/>
      <c r="P614" s="32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</row>
    <row r="615" spans="2:65" ht="18">
      <c r="B615" s="30">
        <v>613</v>
      </c>
      <c r="C615" s="75"/>
      <c r="D615" s="32"/>
      <c r="E615" s="32">
        <f t="shared" si="50"/>
        <v>39.51414384354598</v>
      </c>
      <c r="F615" s="32">
        <f t="shared" si="49"/>
        <v>0.1398613485957757</v>
      </c>
      <c r="G615" s="37">
        <f t="shared" si="53"/>
        <v>0.0032191821767591795</v>
      </c>
      <c r="H615" s="32">
        <f t="shared" si="51"/>
        <v>39.50267305685245</v>
      </c>
      <c r="I615" s="32">
        <f t="shared" si="54"/>
        <v>0.1398613485957757</v>
      </c>
      <c r="J615" s="37">
        <f t="shared" si="52"/>
        <v>0.0032191821767591795</v>
      </c>
      <c r="K615" s="32"/>
      <c r="L615" s="32"/>
      <c r="M615" s="32"/>
      <c r="N615" s="32"/>
      <c r="O615" s="32"/>
      <c r="P615" s="32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</row>
    <row r="616" spans="2:65" ht="18">
      <c r="B616" s="30">
        <v>614</v>
      </c>
      <c r="C616" s="75"/>
      <c r="D616" s="32"/>
      <c r="E616" s="32">
        <f t="shared" si="50"/>
        <v>39.53708541693304</v>
      </c>
      <c r="F616" s="32">
        <f t="shared" si="49"/>
        <v>0.13893435629317694</v>
      </c>
      <c r="G616" s="37">
        <f t="shared" si="53"/>
        <v>0.003198006061853258</v>
      </c>
      <c r="H616" s="32">
        <f t="shared" si="51"/>
        <v>39.52561463023951</v>
      </c>
      <c r="I616" s="32">
        <f t="shared" si="54"/>
        <v>0.13893435629317694</v>
      </c>
      <c r="J616" s="37">
        <f t="shared" si="52"/>
        <v>0.003198006061853258</v>
      </c>
      <c r="K616" s="32"/>
      <c r="L616" s="32"/>
      <c r="M616" s="32"/>
      <c r="N616" s="32"/>
      <c r="O616" s="32"/>
      <c r="P616" s="32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</row>
    <row r="617" spans="2:65" ht="18">
      <c r="B617" s="30">
        <v>615</v>
      </c>
      <c r="C617" s="75"/>
      <c r="D617" s="32"/>
      <c r="E617" s="32">
        <f t="shared" si="50"/>
        <v>39.5600269903201</v>
      </c>
      <c r="F617" s="32">
        <f t="shared" si="49"/>
        <v>0.13799970737703215</v>
      </c>
      <c r="G617" s="37">
        <f t="shared" si="53"/>
        <v>0.0031766515725331693</v>
      </c>
      <c r="H617" s="32">
        <f t="shared" si="51"/>
        <v>39.54855620362657</v>
      </c>
      <c r="I617" s="32">
        <f t="shared" si="54"/>
        <v>0.13799970737703215</v>
      </c>
      <c r="J617" s="37">
        <f t="shared" si="52"/>
        <v>0.0031766515725331693</v>
      </c>
      <c r="K617" s="32"/>
      <c r="L617" s="32"/>
      <c r="M617" s="32"/>
      <c r="N617" s="32"/>
      <c r="O617" s="32"/>
      <c r="P617" s="32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</row>
    <row r="618" spans="2:65" ht="18">
      <c r="B618" s="30">
        <v>616</v>
      </c>
      <c r="C618" s="75"/>
      <c r="D618" s="32"/>
      <c r="E618" s="32">
        <f t="shared" si="50"/>
        <v>39.582968563707155</v>
      </c>
      <c r="F618" s="32">
        <f t="shared" si="49"/>
        <v>0.13705763964715229</v>
      </c>
      <c r="G618" s="37">
        <f t="shared" si="53"/>
        <v>0.0031551241562024247</v>
      </c>
      <c r="H618" s="32">
        <f t="shared" si="51"/>
        <v>39.571497777013626</v>
      </c>
      <c r="I618" s="32">
        <f t="shared" si="54"/>
        <v>0.13705763964715229</v>
      </c>
      <c r="J618" s="37">
        <f t="shared" si="52"/>
        <v>0.0031551241562024247</v>
      </c>
      <c r="K618" s="32"/>
      <c r="L618" s="32"/>
      <c r="M618" s="32"/>
      <c r="N618" s="32"/>
      <c r="O618" s="32"/>
      <c r="P618" s="32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</row>
    <row r="619" spans="2:65" ht="18">
      <c r="B619" s="30">
        <v>617</v>
      </c>
      <c r="C619" s="75"/>
      <c r="D619" s="32"/>
      <c r="E619" s="32">
        <f t="shared" si="50"/>
        <v>39.60591013709421</v>
      </c>
      <c r="F619" s="32">
        <f t="shared" si="49"/>
        <v>0.13610839150980006</v>
      </c>
      <c r="G619" s="37">
        <f t="shared" si="53"/>
        <v>0.0031334292753193186</v>
      </c>
      <c r="H619" s="32">
        <f t="shared" si="51"/>
        <v>39.594439350400684</v>
      </c>
      <c r="I619" s="32">
        <f t="shared" si="54"/>
        <v>0.13610839150980006</v>
      </c>
      <c r="J619" s="37">
        <f t="shared" si="52"/>
        <v>0.0031334292753193186</v>
      </c>
      <c r="K619" s="32"/>
      <c r="L619" s="32"/>
      <c r="M619" s="32"/>
      <c r="N619" s="32"/>
      <c r="O619" s="32"/>
      <c r="P619" s="32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</row>
    <row r="620" spans="2:65" ht="18">
      <c r="B620" s="30">
        <v>618</v>
      </c>
      <c r="C620" s="75"/>
      <c r="D620" s="32"/>
      <c r="E620" s="32">
        <f t="shared" si="50"/>
        <v>39.62885171048127</v>
      </c>
      <c r="F620" s="32">
        <f t="shared" si="49"/>
        <v>0.13515220187852064</v>
      </c>
      <c r="G620" s="37">
        <f t="shared" si="53"/>
        <v>0.003111572405117551</v>
      </c>
      <c r="H620" s="32">
        <f t="shared" si="51"/>
        <v>39.61738092378774</v>
      </c>
      <c r="I620" s="32">
        <f t="shared" si="54"/>
        <v>0.13515220187852064</v>
      </c>
      <c r="J620" s="37">
        <f t="shared" si="52"/>
        <v>0.003111572405117551</v>
      </c>
      <c r="K620" s="32"/>
      <c r="L620" s="32"/>
      <c r="M620" s="32"/>
      <c r="N620" s="32"/>
      <c r="O620" s="32"/>
      <c r="P620" s="32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</row>
    <row r="621" spans="2:65" ht="18">
      <c r="B621" s="30">
        <v>619</v>
      </c>
      <c r="C621" s="75"/>
      <c r="D621" s="32"/>
      <c r="E621" s="32">
        <f t="shared" si="50"/>
        <v>39.65179328386833</v>
      </c>
      <c r="F621" s="32">
        <f t="shared" si="49"/>
        <v>0.1341893100754013</v>
      </c>
      <c r="G621" s="37">
        <f t="shared" si="53"/>
        <v>0.0030895590313360513</v>
      </c>
      <c r="H621" s="32">
        <f t="shared" si="51"/>
        <v>39.6403224971748</v>
      </c>
      <c r="I621" s="32">
        <f t="shared" si="54"/>
        <v>0.1341893100754013</v>
      </c>
      <c r="J621" s="37">
        <f t="shared" si="52"/>
        <v>0.0030895590313360513</v>
      </c>
      <c r="K621" s="32"/>
      <c r="L621" s="32"/>
      <c r="M621" s="32"/>
      <c r="N621" s="32"/>
      <c r="O621" s="32"/>
      <c r="P621" s="32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</row>
    <row r="622" spans="2:65" ht="18">
      <c r="B622" s="30">
        <v>620</v>
      </c>
      <c r="C622" s="75"/>
      <c r="D622" s="32"/>
      <c r="E622" s="32">
        <f t="shared" si="50"/>
        <v>39.67473485725539</v>
      </c>
      <c r="F622" s="32">
        <f t="shared" si="49"/>
        <v>0.1332199557328165</v>
      </c>
      <c r="G622" s="37">
        <f t="shared" si="53"/>
        <v>0.003067394647959285</v>
      </c>
      <c r="H622" s="32">
        <f t="shared" si="51"/>
        <v>39.66326407056186</v>
      </c>
      <c r="I622" s="32">
        <f t="shared" si="54"/>
        <v>0.1332199557328165</v>
      </c>
      <c r="J622" s="37">
        <f t="shared" si="52"/>
        <v>0.003067394647959285</v>
      </c>
      <c r="K622" s="32"/>
      <c r="L622" s="32"/>
      <c r="M622" s="32"/>
      <c r="N622" s="32"/>
      <c r="O622" s="32"/>
      <c r="P622" s="32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</row>
    <row r="623" spans="2:65" ht="18">
      <c r="B623" s="30">
        <v>621</v>
      </c>
      <c r="C623" s="75"/>
      <c r="D623" s="32"/>
      <c r="E623" s="32">
        <f t="shared" si="50"/>
        <v>39.697676430642446</v>
      </c>
      <c r="F623" s="32">
        <f t="shared" si="49"/>
        <v>0.13224437869571332</v>
      </c>
      <c r="G623" s="37">
        <f t="shared" si="53"/>
        <v>0.0030450847549693327</v>
      </c>
      <c r="H623" s="32">
        <f t="shared" si="51"/>
        <v>39.68620564394892</v>
      </c>
      <c r="I623" s="32">
        <f t="shared" si="54"/>
        <v>0.13224437869571332</v>
      </c>
      <c r="J623" s="37">
        <f t="shared" si="52"/>
        <v>0.0030450847549693327</v>
      </c>
      <c r="K623" s="32"/>
      <c r="L623" s="32"/>
      <c r="M623" s="32"/>
      <c r="N623" s="32"/>
      <c r="O623" s="32"/>
      <c r="P623" s="32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</row>
    <row r="624" spans="2:65" ht="18">
      <c r="B624" s="30">
        <v>622</v>
      </c>
      <c r="C624" s="75"/>
      <c r="D624" s="32"/>
      <c r="E624" s="32">
        <f t="shared" si="50"/>
        <v>39.720618004029504</v>
      </c>
      <c r="F624" s="32">
        <f t="shared" si="49"/>
        <v>0.13126281892449204</v>
      </c>
      <c r="G624" s="37">
        <f t="shared" si="53"/>
        <v>0.0030226348561109887</v>
      </c>
      <c r="H624" s="32">
        <f t="shared" si="51"/>
        <v>39.709147217335975</v>
      </c>
      <c r="I624" s="32">
        <f t="shared" si="54"/>
        <v>0.13126281892449204</v>
      </c>
      <c r="J624" s="37">
        <f t="shared" si="52"/>
        <v>0.0030226348561109887</v>
      </c>
      <c r="K624" s="32"/>
      <c r="L624" s="32"/>
      <c r="M624" s="32"/>
      <c r="N624" s="32"/>
      <c r="O624" s="32"/>
      <c r="P624" s="32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</row>
    <row r="625" spans="2:65" ht="18">
      <c r="B625" s="30">
        <v>623</v>
      </c>
      <c r="C625" s="75"/>
      <c r="D625" s="32"/>
      <c r="E625" s="32">
        <f t="shared" si="50"/>
        <v>39.74355957741656</v>
      </c>
      <c r="F625" s="32">
        <f aca="true" t="shared" si="55" ref="F625:F688">(1/(SQRT(2*3.14159*$G$7^2)))*EXP((-1*(E625-$G$3)^2)/(2*$G$7^2))</f>
        <v>0.1302755163985356</v>
      </c>
      <c r="G625" s="37">
        <f t="shared" si="53"/>
        <v>0.0030000504566711312</v>
      </c>
      <c r="H625" s="32">
        <f t="shared" si="51"/>
        <v>39.73208879072303</v>
      </c>
      <c r="I625" s="32">
        <f t="shared" si="54"/>
        <v>0.1302755163985356</v>
      </c>
      <c r="J625" s="37">
        <f t="shared" si="52"/>
        <v>0.0030000504566711312</v>
      </c>
      <c r="K625" s="32"/>
      <c r="L625" s="32"/>
      <c r="M625" s="32"/>
      <c r="N625" s="32"/>
      <c r="O625" s="32"/>
      <c r="P625" s="32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</row>
    <row r="626" spans="2:65" ht="18">
      <c r="B626" s="30">
        <v>624</v>
      </c>
      <c r="C626" s="75"/>
      <c r="D626" s="32"/>
      <c r="E626" s="32">
        <f aca="true" t="shared" si="56" ref="E626:E689">E625+(10*$G$7)/1000</f>
        <v>39.76650115080362</v>
      </c>
      <c r="F626" s="32">
        <f t="shared" si="55"/>
        <v>0.12928271102044075</v>
      </c>
      <c r="G626" s="37">
        <f t="shared" si="53"/>
        <v>0.0029773370612735887</v>
      </c>
      <c r="H626" s="32">
        <f aca="true" t="shared" si="57" ref="H626:H689">E625+(E626-E625)/2</f>
        <v>39.75503036411009</v>
      </c>
      <c r="I626" s="32">
        <f t="shared" si="54"/>
        <v>0.12928271102044075</v>
      </c>
      <c r="J626" s="37">
        <f aca="true" t="shared" si="58" ref="J626:J689">($E626-$E625)*ABS(I625+((I626-I625)/2))</f>
        <v>0.0029773370612735887</v>
      </c>
      <c r="K626" s="32"/>
      <c r="L626" s="32"/>
      <c r="M626" s="32"/>
      <c r="N626" s="32"/>
      <c r="O626" s="32"/>
      <c r="P626" s="32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</row>
    <row r="627" spans="2:65" ht="18">
      <c r="B627" s="30">
        <v>625</v>
      </c>
      <c r="C627" s="75"/>
      <c r="D627" s="32"/>
      <c r="E627" s="32">
        <f t="shared" si="56"/>
        <v>39.78944272419068</v>
      </c>
      <c r="F627" s="32">
        <f t="shared" si="55"/>
        <v>0.1282846425210032</v>
      </c>
      <c r="G627" s="37">
        <f aca="true" t="shared" si="59" ref="G627:G690">(E627-E626)*ABS(F626+((F627-F626)/2))</f>
        <v>0.0029545001716906947</v>
      </c>
      <c r="H627" s="32">
        <f t="shared" si="57"/>
        <v>39.77797193749715</v>
      </c>
      <c r="I627" s="32">
        <f t="shared" si="54"/>
        <v>0.1282846425210032</v>
      </c>
      <c r="J627" s="37">
        <f t="shared" si="58"/>
        <v>0.0029545001716906947</v>
      </c>
      <c r="K627" s="32"/>
      <c r="L627" s="32"/>
      <c r="M627" s="32"/>
      <c r="N627" s="32"/>
      <c r="O627" s="32"/>
      <c r="P627" s="32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</row>
    <row r="628" spans="2:65" ht="18">
      <c r="B628" s="30">
        <v>626</v>
      </c>
      <c r="C628" s="75"/>
      <c r="D628" s="32"/>
      <c r="E628" s="32">
        <f t="shared" si="56"/>
        <v>39.812384297577736</v>
      </c>
      <c r="F628" s="32">
        <f t="shared" si="55"/>
        <v>0.12728155036500724</v>
      </c>
      <c r="G628" s="37">
        <f t="shared" si="59"/>
        <v>0.0029315452846727344</v>
      </c>
      <c r="H628" s="32">
        <f t="shared" si="57"/>
        <v>39.80091351088421</v>
      </c>
      <c r="I628" s="32">
        <f t="shared" si="54"/>
        <v>0.12728155036500724</v>
      </c>
      <c r="J628" s="37">
        <f t="shared" si="58"/>
        <v>0.0029315452846727344</v>
      </c>
      <c r="K628" s="32"/>
      <c r="L628" s="32"/>
      <c r="M628" s="32"/>
      <c r="N628" s="32"/>
      <c r="O628" s="32"/>
      <c r="P628" s="32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</row>
    <row r="629" spans="2:65" ht="18">
      <c r="B629" s="30">
        <v>627</v>
      </c>
      <c r="C629" s="75"/>
      <c r="D629" s="32"/>
      <c r="E629" s="32">
        <f t="shared" si="56"/>
        <v>39.835325870964795</v>
      </c>
      <c r="F629" s="32">
        <f t="shared" si="55"/>
        <v>0.1262736736578711</v>
      </c>
      <c r="G629" s="37">
        <f t="shared" si="59"/>
        <v>0.002908477889796417</v>
      </c>
      <c r="H629" s="32">
        <f t="shared" si="57"/>
        <v>39.823855084271266</v>
      </c>
      <c r="I629" s="32">
        <f t="shared" si="54"/>
        <v>0.1262736736578711</v>
      </c>
      <c r="J629" s="37">
        <f t="shared" si="58"/>
        <v>0.002908477889796417</v>
      </c>
      <c r="K629" s="32"/>
      <c r="L629" s="32"/>
      <c r="M629" s="32"/>
      <c r="N629" s="32"/>
      <c r="O629" s="32"/>
      <c r="P629" s="32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</row>
    <row r="630" spans="2:65" ht="18">
      <c r="B630" s="30">
        <v>628</v>
      </c>
      <c r="C630" s="75"/>
      <c r="D630" s="32"/>
      <c r="E630" s="32">
        <f t="shared" si="56"/>
        <v>39.85826744435185</v>
      </c>
      <c r="F630" s="32">
        <f t="shared" si="55"/>
        <v>0.12526125105319588</v>
      </c>
      <c r="G630" s="37">
        <f t="shared" si="59"/>
        <v>0.0028853034673335456</v>
      </c>
      <c r="H630" s="32">
        <f t="shared" si="57"/>
        <v>39.846796657658324</v>
      </c>
      <c r="I630" s="32">
        <f t="shared" si="54"/>
        <v>0.12526125105319588</v>
      </c>
      <c r="J630" s="37">
        <f t="shared" si="58"/>
        <v>0.0028853034673335456</v>
      </c>
      <c r="K630" s="32"/>
      <c r="L630" s="32"/>
      <c r="M630" s="32"/>
      <c r="N630" s="32"/>
      <c r="O630" s="32"/>
      <c r="P630" s="32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</row>
    <row r="631" spans="2:65" ht="18">
      <c r="B631" s="30">
        <v>629</v>
      </c>
      <c r="C631" s="75"/>
      <c r="D631" s="32"/>
      <c r="E631" s="32">
        <f t="shared" si="56"/>
        <v>39.88120901773891</v>
      </c>
      <c r="F631" s="32">
        <f t="shared" si="55"/>
        <v>0.1242445206612675</v>
      </c>
      <c r="G631" s="37">
        <f t="shared" si="59"/>
        <v>0.00286202748614097</v>
      </c>
      <c r="H631" s="32">
        <f t="shared" si="57"/>
        <v>39.86973823104538</v>
      </c>
      <c r="I631" s="32">
        <f t="shared" si="54"/>
        <v>0.1242445206612675</v>
      </c>
      <c r="J631" s="37">
        <f t="shared" si="58"/>
        <v>0.00286202748614097</v>
      </c>
      <c r="K631" s="32"/>
      <c r="L631" s="32"/>
      <c r="M631" s="32"/>
      <c r="N631" s="32"/>
      <c r="O631" s="32"/>
      <c r="P631" s="32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</row>
    <row r="632" spans="2:65" ht="18">
      <c r="B632" s="30">
        <v>630</v>
      </c>
      <c r="C632" s="75"/>
      <c r="D632" s="32"/>
      <c r="E632" s="32">
        <f t="shared" si="56"/>
        <v>39.90415059112597</v>
      </c>
      <c r="F632" s="32">
        <f t="shared" si="55"/>
        <v>0.12322371995855787</v>
      </c>
      <c r="G632" s="37">
        <f t="shared" si="59"/>
        <v>0.002838655401572945</v>
      </c>
      <c r="H632" s="32">
        <f t="shared" si="57"/>
        <v>39.89267980443244</v>
      </c>
      <c r="I632" s="32">
        <f t="shared" si="54"/>
        <v>0.12322371995855787</v>
      </c>
      <c r="J632" s="37">
        <f t="shared" si="58"/>
        <v>0.002838655401572945</v>
      </c>
      <c r="K632" s="32"/>
      <c r="L632" s="32"/>
      <c r="M632" s="32"/>
      <c r="N632" s="32"/>
      <c r="O632" s="32"/>
      <c r="P632" s="32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</row>
    <row r="633" spans="2:65" ht="18">
      <c r="B633" s="30">
        <v>631</v>
      </c>
      <c r="C633" s="75"/>
      <c r="D633" s="32"/>
      <c r="E633" s="32">
        <f t="shared" si="56"/>
        <v>39.92709216451303</v>
      </c>
      <c r="F633" s="32">
        <f t="shared" si="55"/>
        <v>0.12219908569827195</v>
      </c>
      <c r="G633" s="37">
        <f t="shared" si="59"/>
        <v>0.0028151926534169367</v>
      </c>
      <c r="H633" s="32">
        <f t="shared" si="57"/>
        <v>39.9156213778195</v>
      </c>
      <c r="I633" s="32">
        <f t="shared" si="54"/>
        <v>0.12219908569827195</v>
      </c>
      <c r="J633" s="37">
        <f t="shared" si="58"/>
        <v>0.0028151926534169367</v>
      </c>
      <c r="K633" s="32"/>
      <c r="L633" s="32"/>
      <c r="M633" s="32"/>
      <c r="N633" s="32"/>
      <c r="O633" s="32"/>
      <c r="P633" s="32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</row>
    <row r="634" spans="2:65" ht="18">
      <c r="B634" s="30">
        <v>632</v>
      </c>
      <c r="C634" s="75"/>
      <c r="D634" s="32"/>
      <c r="E634" s="32">
        <f t="shared" si="56"/>
        <v>39.950033737900085</v>
      </c>
      <c r="F634" s="32">
        <f t="shared" si="55"/>
        <v>0.12117085382198522</v>
      </c>
      <c r="G634" s="37">
        <f t="shared" si="59"/>
        <v>0.0027916446638539425</v>
      </c>
      <c r="H634" s="32">
        <f t="shared" si="57"/>
        <v>39.938562951206556</v>
      </c>
      <c r="I634" s="32">
        <f t="shared" si="54"/>
        <v>0.12117085382198522</v>
      </c>
      <c r="J634" s="37">
        <f t="shared" si="58"/>
        <v>0.0027916446638539425</v>
      </c>
      <c r="K634" s="32"/>
      <c r="L634" s="32"/>
      <c r="M634" s="32"/>
      <c r="N634" s="32"/>
      <c r="O634" s="32"/>
      <c r="P634" s="32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</row>
    <row r="635" spans="2:65" ht="18">
      <c r="B635" s="30">
        <v>633</v>
      </c>
      <c r="C635" s="75"/>
      <c r="D635" s="32"/>
      <c r="E635" s="32">
        <f t="shared" si="56"/>
        <v>39.97297531128714</v>
      </c>
      <c r="F635" s="32">
        <f t="shared" si="55"/>
        <v>0.1201392593724157</v>
      </c>
      <c r="G635" s="37">
        <f t="shared" si="59"/>
        <v>0.00276801683544433</v>
      </c>
      <c r="H635" s="32">
        <f t="shared" si="57"/>
        <v>39.961504524593614</v>
      </c>
      <c r="I635" s="32">
        <f t="shared" si="54"/>
        <v>0.1201392593724157</v>
      </c>
      <c r="J635" s="37">
        <f t="shared" si="58"/>
        <v>0.00276801683544433</v>
      </c>
      <c r="K635" s="32"/>
      <c r="L635" s="32"/>
      <c r="M635" s="32"/>
      <c r="N635" s="32"/>
      <c r="O635" s="32"/>
      <c r="P635" s="32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</row>
    <row r="636" spans="2:65" ht="18">
      <c r="B636" s="30">
        <v>634</v>
      </c>
      <c r="C636" s="75"/>
      <c r="D636" s="32"/>
      <c r="E636" s="32">
        <f t="shared" si="56"/>
        <v>39.9959168846742</v>
      </c>
      <c r="F636" s="32">
        <f t="shared" si="55"/>
        <v>0.11910453640737306</v>
      </c>
      <c r="G636" s="37">
        <f t="shared" si="59"/>
        <v>0.0027443145491401894</v>
      </c>
      <c r="H636" s="32">
        <f t="shared" si="57"/>
        <v>39.98444609798067</v>
      </c>
      <c r="I636" s="32">
        <f t="shared" si="54"/>
        <v>0.11910453640737306</v>
      </c>
      <c r="J636" s="37">
        <f t="shared" si="58"/>
        <v>0.0027443145491401894</v>
      </c>
      <c r="K636" s="32"/>
      <c r="L636" s="32"/>
      <c r="M636" s="32"/>
      <c r="N636" s="32"/>
      <c r="O636" s="32"/>
      <c r="P636" s="32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</row>
    <row r="637" spans="2:65" ht="18">
      <c r="B637" s="30">
        <v>635</v>
      </c>
      <c r="C637" s="75"/>
      <c r="D637" s="32"/>
      <c r="E637" s="32">
        <f t="shared" si="56"/>
        <v>40.01885845806126</v>
      </c>
      <c r="F637" s="32">
        <f t="shared" si="55"/>
        <v>0.11806691791492645</v>
      </c>
      <c r="G637" s="37">
        <f t="shared" si="59"/>
        <v>0.002720543162325173</v>
      </c>
      <c r="H637" s="32">
        <f t="shared" si="57"/>
        <v>40.00738767136773</v>
      </c>
      <c r="I637" s="32">
        <f t="shared" si="54"/>
        <v>0.11806691791492645</v>
      </c>
      <c r="J637" s="37">
        <f t="shared" si="58"/>
        <v>0.002720543162325173</v>
      </c>
      <c r="K637" s="32"/>
      <c r="L637" s="32"/>
      <c r="M637" s="32"/>
      <c r="N637" s="32"/>
      <c r="O637" s="32"/>
      <c r="P637" s="32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</row>
    <row r="638" spans="2:65" ht="18">
      <c r="B638" s="30">
        <v>636</v>
      </c>
      <c r="C638" s="75"/>
      <c r="D638" s="32"/>
      <c r="E638" s="32">
        <f t="shared" si="56"/>
        <v>40.04180003144832</v>
      </c>
      <c r="F638" s="32">
        <f t="shared" si="55"/>
        <v>0.11702663572983106</v>
      </c>
      <c r="G638" s="37">
        <f t="shared" si="59"/>
        <v>0.002696708006882749</v>
      </c>
      <c r="H638" s="32">
        <f t="shared" si="57"/>
        <v>40.03032924475479</v>
      </c>
      <c r="I638" s="32">
        <f t="shared" si="54"/>
        <v>0.11702663572983106</v>
      </c>
      <c r="J638" s="37">
        <f t="shared" si="58"/>
        <v>0.002696708006882749</v>
      </c>
      <c r="K638" s="32"/>
      <c r="L638" s="32"/>
      <c r="M638" s="32"/>
      <c r="N638" s="32"/>
      <c r="O638" s="32"/>
      <c r="P638" s="32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</row>
    <row r="639" spans="2:65" ht="18">
      <c r="B639" s="30">
        <v>637</v>
      </c>
      <c r="C639" s="75"/>
      <c r="D639" s="32"/>
      <c r="E639" s="32">
        <f t="shared" si="56"/>
        <v>40.064741604835376</v>
      </c>
      <c r="F639" s="32">
        <f t="shared" si="55"/>
        <v>0.11598392045125289</v>
      </c>
      <c r="G639" s="37">
        <f t="shared" si="59"/>
        <v>0.0026728143872937877</v>
      </c>
      <c r="H639" s="32">
        <f t="shared" si="57"/>
        <v>40.05327081814185</v>
      </c>
      <c r="I639" s="32">
        <f t="shared" si="54"/>
        <v>0.11598392045125289</v>
      </c>
      <c r="J639" s="37">
        <f t="shared" si="58"/>
        <v>0.0026728143872937877</v>
      </c>
      <c r="K639" s="32"/>
      <c r="L639" s="32"/>
      <c r="M639" s="32"/>
      <c r="N639" s="32"/>
      <c r="O639" s="32"/>
      <c r="P639" s="32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</row>
    <row r="640" spans="2:65" ht="18">
      <c r="B640" s="30">
        <v>638</v>
      </c>
      <c r="C640" s="75"/>
      <c r="D640" s="32"/>
      <c r="E640" s="32">
        <f t="shared" si="56"/>
        <v>40.087683178222434</v>
      </c>
      <c r="F640" s="32">
        <f t="shared" si="55"/>
        <v>0.11493900136182918</v>
      </c>
      <c r="G640" s="37">
        <f t="shared" si="59"/>
        <v>0.0026488675787643572</v>
      </c>
      <c r="H640" s="32">
        <f t="shared" si="57"/>
        <v>40.076212391528905</v>
      </c>
      <c r="I640" s="32">
        <f t="shared" si="54"/>
        <v>0.11493900136182918</v>
      </c>
      <c r="J640" s="37">
        <f t="shared" si="58"/>
        <v>0.0026488675787643572</v>
      </c>
      <c r="K640" s="32"/>
      <c r="L640" s="32"/>
      <c r="M640" s="32"/>
      <c r="N640" s="32"/>
      <c r="O640" s="32"/>
      <c r="P640" s="32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</row>
    <row r="641" spans="2:65" ht="18">
      <c r="B641" s="30">
        <v>639</v>
      </c>
      <c r="C641" s="75"/>
      <c r="D641" s="32"/>
      <c r="E641" s="32">
        <f t="shared" si="56"/>
        <v>40.11062475160949</v>
      </c>
      <c r="F641" s="32">
        <f t="shared" si="55"/>
        <v>0.11389210634810144</v>
      </c>
      <c r="G641" s="37">
        <f t="shared" si="59"/>
        <v>0.0026248728253845913</v>
      </c>
      <c r="H641" s="32">
        <f t="shared" si="57"/>
        <v>40.09915396491596</v>
      </c>
      <c r="I641" s="32">
        <f t="shared" si="54"/>
        <v>0.11389210634810144</v>
      </c>
      <c r="J641" s="37">
        <f t="shared" si="58"/>
        <v>0.0026248728253845913</v>
      </c>
      <c r="K641" s="32"/>
      <c r="L641" s="32"/>
      <c r="M641" s="32"/>
      <c r="N641" s="32"/>
      <c r="O641" s="32"/>
      <c r="P641" s="32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</row>
    <row r="642" spans="2:65" ht="18">
      <c r="B642" s="30">
        <v>640</v>
      </c>
      <c r="C642" s="75"/>
      <c r="D642" s="32"/>
      <c r="E642" s="32">
        <f t="shared" si="56"/>
        <v>40.13356632499655</v>
      </c>
      <c r="F642" s="32">
        <f t="shared" si="55"/>
        <v>0.11284346182235612</v>
      </c>
      <c r="G642" s="37">
        <f t="shared" si="59"/>
        <v>0.00260083533831944</v>
      </c>
      <c r="H642" s="32">
        <f t="shared" si="57"/>
        <v>40.12209553830302</v>
      </c>
      <c r="I642" s="32">
        <f t="shared" si="54"/>
        <v>0.11284346182235612</v>
      </c>
      <c r="J642" s="37">
        <f t="shared" si="58"/>
        <v>0.00260083533831944</v>
      </c>
      <c r="K642" s="32"/>
      <c r="L642" s="32"/>
      <c r="M642" s="32"/>
      <c r="N642" s="32"/>
      <c r="O642" s="32"/>
      <c r="P642" s="32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</row>
    <row r="643" spans="2:65" ht="18">
      <c r="B643" s="30">
        <v>641</v>
      </c>
      <c r="C643" s="75"/>
      <c r="D643" s="32"/>
      <c r="E643" s="32">
        <f t="shared" si="56"/>
        <v>40.15650789838361</v>
      </c>
      <c r="F643" s="32">
        <f t="shared" si="55"/>
        <v>0.11179329264590682</v>
      </c>
      <c r="G643" s="37">
        <f t="shared" si="59"/>
        <v>0.002576760294032109</v>
      </c>
      <c r="H643" s="32">
        <f t="shared" si="57"/>
        <v>40.14503711169008</v>
      </c>
      <c r="I643" s="32">
        <f t="shared" si="54"/>
        <v>0.11179329264590682</v>
      </c>
      <c r="J643" s="37">
        <f t="shared" si="58"/>
        <v>0.002576760294032109</v>
      </c>
      <c r="K643" s="32"/>
      <c r="L643" s="32"/>
      <c r="M643" s="32"/>
      <c r="N643" s="32"/>
      <c r="O643" s="32"/>
      <c r="P643" s="32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</row>
    <row r="644" spans="2:65" ht="18">
      <c r="B644" s="30">
        <v>642</v>
      </c>
      <c r="C644" s="75"/>
      <c r="D644" s="32"/>
      <c r="E644" s="32">
        <f t="shared" si="56"/>
        <v>40.17944947177067</v>
      </c>
      <c r="F644" s="32">
        <f t="shared" si="55"/>
        <v>0.11074182205385127</v>
      </c>
      <c r="G644" s="37">
        <f t="shared" si="59"/>
        <v>0.0025526528325409523</v>
      </c>
      <c r="H644" s="32">
        <f t="shared" si="57"/>
        <v>40.16797868507714</v>
      </c>
      <c r="I644" s="32">
        <f t="shared" si="54"/>
        <v>0.11074182205385127</v>
      </c>
      <c r="J644" s="37">
        <f t="shared" si="58"/>
        <v>0.0025526528325409523</v>
      </c>
      <c r="K644" s="32"/>
      <c r="L644" s="32"/>
      <c r="M644" s="32"/>
      <c r="N644" s="32"/>
      <c r="O644" s="32"/>
      <c r="P644" s="32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</row>
    <row r="645" spans="2:65" ht="18">
      <c r="B645" s="30">
        <v>643</v>
      </c>
      <c r="C645" s="75"/>
      <c r="D645" s="32"/>
      <c r="E645" s="32">
        <f t="shared" si="56"/>
        <v>40.202391045157725</v>
      </c>
      <c r="F645" s="32">
        <f t="shared" si="55"/>
        <v>0.10968927158133372</v>
      </c>
      <c r="G645" s="37">
        <f t="shared" si="59"/>
        <v>0.002528518055710542</v>
      </c>
      <c r="H645" s="32">
        <f t="shared" si="57"/>
        <v>40.190920258464196</v>
      </c>
      <c r="I645" s="32">
        <f t="shared" si="54"/>
        <v>0.10968927158133372</v>
      </c>
      <c r="J645" s="37">
        <f t="shared" si="58"/>
        <v>0.002528518055710542</v>
      </c>
      <c r="K645" s="32"/>
      <c r="L645" s="32"/>
      <c r="M645" s="32"/>
      <c r="N645" s="32"/>
      <c r="O645" s="32"/>
      <c r="P645" s="32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</row>
    <row r="646" spans="2:65" ht="18">
      <c r="B646" s="30">
        <v>644</v>
      </c>
      <c r="C646" s="75"/>
      <c r="D646" s="32"/>
      <c r="E646" s="32">
        <f t="shared" si="56"/>
        <v>40.22533261854478</v>
      </c>
      <c r="F646" s="32">
        <f t="shared" si="55"/>
        <v>0.10863586099134326</v>
      </c>
      <c r="G646" s="37">
        <f t="shared" si="59"/>
        <v>0.002504361025577635</v>
      </c>
      <c r="H646" s="32">
        <f t="shared" si="57"/>
        <v>40.213861831851254</v>
      </c>
      <c r="I646" s="32">
        <f t="shared" si="54"/>
        <v>0.10863586099134326</v>
      </c>
      <c r="J646" s="37">
        <f t="shared" si="58"/>
        <v>0.002504361025577635</v>
      </c>
      <c r="K646" s="32"/>
      <c r="L646" s="32"/>
      <c r="M646" s="32"/>
      <c r="N646" s="32"/>
      <c r="O646" s="32"/>
      <c r="P646" s="32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</row>
    <row r="647" spans="2:65" ht="18">
      <c r="B647" s="30">
        <v>645</v>
      </c>
      <c r="C647" s="75"/>
      <c r="D647" s="32"/>
      <c r="E647" s="32">
        <f t="shared" si="56"/>
        <v>40.24827419193184</v>
      </c>
      <c r="F647" s="32">
        <f t="shared" si="55"/>
        <v>0.10758180820407653</v>
      </c>
      <c r="G647" s="37">
        <f t="shared" si="59"/>
        <v>0.0024801867627126935</v>
      </c>
      <c r="H647" s="32">
        <f t="shared" si="57"/>
        <v>40.23680340523831</v>
      </c>
      <c r="I647" s="32">
        <f t="shared" si="54"/>
        <v>0.10758180820407653</v>
      </c>
      <c r="J647" s="37">
        <f t="shared" si="58"/>
        <v>0.0024801867627126935</v>
      </c>
      <c r="K647" s="32"/>
      <c r="L647" s="32"/>
      <c r="M647" s="32"/>
      <c r="N647" s="32"/>
      <c r="O647" s="32"/>
      <c r="P647" s="32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</row>
    <row r="648" spans="2:65" ht="18">
      <c r="B648" s="30">
        <v>646</v>
      </c>
      <c r="C648" s="75"/>
      <c r="D648" s="32"/>
      <c r="E648" s="32">
        <f t="shared" si="56"/>
        <v>40.2712157653189</v>
      </c>
      <c r="F648" s="32">
        <f t="shared" si="55"/>
        <v>0.10652732922789226</v>
      </c>
      <c r="G648" s="37">
        <f t="shared" si="59"/>
        <v>0.0024560002446176164</v>
      </c>
      <c r="H648" s="32">
        <f t="shared" si="57"/>
        <v>40.25974497862537</v>
      </c>
      <c r="I648" s="32">
        <f t="shared" si="54"/>
        <v>0.10652732922789226</v>
      </c>
      <c r="J648" s="37">
        <f t="shared" si="58"/>
        <v>0.0024560002446176164</v>
      </c>
      <c r="K648" s="32"/>
      <c r="L648" s="32"/>
      <c r="M648" s="32"/>
      <c r="N648" s="32"/>
      <c r="O648" s="32"/>
      <c r="P648" s="32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</row>
    <row r="649" spans="2:65" ht="18">
      <c r="B649" s="30">
        <v>647</v>
      </c>
      <c r="C649" s="75"/>
      <c r="D649" s="32"/>
      <c r="E649" s="32">
        <f t="shared" si="56"/>
        <v>40.29415733870596</v>
      </c>
      <c r="F649" s="32">
        <f t="shared" si="55"/>
        <v>0.10547263809188338</v>
      </c>
      <c r="G649" s="37">
        <f t="shared" si="59"/>
        <v>0.002431806404160282</v>
      </c>
      <c r="H649" s="32">
        <f t="shared" si="57"/>
        <v>40.28268655201243</v>
      </c>
      <c r="I649" s="32">
        <f t="shared" si="54"/>
        <v>0.10547263809188338</v>
      </c>
      <c r="J649" s="37">
        <f t="shared" si="58"/>
        <v>0.002431806404160282</v>
      </c>
      <c r="K649" s="32"/>
      <c r="L649" s="32"/>
      <c r="M649" s="32"/>
      <c r="N649" s="32"/>
      <c r="O649" s="32"/>
      <c r="P649" s="32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</row>
    <row r="650" spans="2:65" ht="18">
      <c r="B650" s="30">
        <v>648</v>
      </c>
      <c r="C650" s="75"/>
      <c r="D650" s="32"/>
      <c r="E650" s="32">
        <f t="shared" si="56"/>
        <v>40.317098912093016</v>
      </c>
      <c r="F650" s="32">
        <f t="shared" si="55"/>
        <v>0.10441794678009143</v>
      </c>
      <c r="G650" s="37">
        <f t="shared" si="59"/>
        <v>0.002407610128046484</v>
      </c>
      <c r="H650" s="32">
        <f t="shared" si="57"/>
        <v>40.30562812539949</v>
      </c>
      <c r="I650" s="32">
        <f t="shared" si="54"/>
        <v>0.10441794678009143</v>
      </c>
      <c r="J650" s="37">
        <f t="shared" si="58"/>
        <v>0.002407610128046484</v>
      </c>
      <c r="K650" s="32"/>
      <c r="L650" s="32"/>
      <c r="M650" s="32"/>
      <c r="N650" s="32"/>
      <c r="O650" s="32"/>
      <c r="P650" s="32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</row>
    <row r="651" spans="2:65" ht="18">
      <c r="B651" s="30">
        <v>649</v>
      </c>
      <c r="C651" s="75"/>
      <c r="D651" s="32"/>
      <c r="E651" s="32">
        <f t="shared" si="56"/>
        <v>40.340040485480074</v>
      </c>
      <c r="F651" s="32">
        <f t="shared" si="55"/>
        <v>0.10336346516738652</v>
      </c>
      <c r="G651" s="37">
        <f t="shared" si="59"/>
        <v>0.002383416255329814</v>
      </c>
      <c r="H651" s="32">
        <f t="shared" si="57"/>
        <v>40.328569698786545</v>
      </c>
      <c r="I651" s="32">
        <f t="shared" si="54"/>
        <v>0.10336346516738652</v>
      </c>
      <c r="J651" s="37">
        <f t="shared" si="58"/>
        <v>0.002383416255329814</v>
      </c>
      <c r="K651" s="32"/>
      <c r="L651" s="32"/>
      <c r="M651" s="32"/>
      <c r="N651" s="32"/>
      <c r="O651" s="32"/>
      <c r="P651" s="32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</row>
    <row r="652" spans="2:65" ht="18">
      <c r="B652" s="30">
        <v>650</v>
      </c>
      <c r="C652" s="75"/>
      <c r="D652" s="32"/>
      <c r="E652" s="32">
        <f t="shared" si="56"/>
        <v>40.36298205886713</v>
      </c>
      <c r="F652" s="32">
        <f t="shared" si="55"/>
        <v>0.10230940095703424</v>
      </c>
      <c r="G652" s="37">
        <f t="shared" si="59"/>
        <v>0.0023592295759599933</v>
      </c>
      <c r="H652" s="32">
        <f t="shared" si="57"/>
        <v>40.3515112721736</v>
      </c>
      <c r="I652" s="32">
        <f t="shared" si="54"/>
        <v>0.10230940095703424</v>
      </c>
      <c r="J652" s="37">
        <f t="shared" si="58"/>
        <v>0.0023592295759599933</v>
      </c>
      <c r="K652" s="32"/>
      <c r="L652" s="32"/>
      <c r="M652" s="32"/>
      <c r="N652" s="32"/>
      <c r="O652" s="32"/>
      <c r="P652" s="32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</row>
    <row r="653" spans="2:65" ht="18">
      <c r="B653" s="30">
        <v>651</v>
      </c>
      <c r="C653" s="75"/>
      <c r="D653" s="32"/>
      <c r="E653" s="32">
        <f t="shared" si="56"/>
        <v>40.38592363225419</v>
      </c>
      <c r="F653" s="32">
        <f t="shared" si="55"/>
        <v>0.10125595961997035</v>
      </c>
      <c r="G653" s="37">
        <f t="shared" si="59"/>
        <v>0.002335054829370153</v>
      </c>
      <c r="H653" s="32">
        <f t="shared" si="57"/>
        <v>40.37445284556066</v>
      </c>
      <c r="I653" s="32">
        <f t="shared" si="54"/>
        <v>0.10125595961997035</v>
      </c>
      <c r="J653" s="37">
        <f t="shared" si="58"/>
        <v>0.002335054829370153</v>
      </c>
      <c r="K653" s="32"/>
      <c r="L653" s="32"/>
      <c r="M653" s="32"/>
      <c r="N653" s="32"/>
      <c r="O653" s="32"/>
      <c r="P653" s="32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</row>
    <row r="654" spans="2:65" ht="18">
      <c r="B654" s="30">
        <v>652</v>
      </c>
      <c r="C654" s="75"/>
      <c r="D654" s="32"/>
      <c r="E654" s="32">
        <f t="shared" si="56"/>
        <v>40.40886520564125</v>
      </c>
      <c r="F654" s="32">
        <f t="shared" si="55"/>
        <v>0.10020334433580212</v>
      </c>
      <c r="G654" s="37">
        <f t="shared" si="59"/>
        <v>0.002310896703103505</v>
      </c>
      <c r="H654" s="32">
        <f t="shared" si="57"/>
        <v>40.39739441894772</v>
      </c>
      <c r="I654" s="32">
        <f t="shared" si="54"/>
        <v>0.10020334433580212</v>
      </c>
      <c r="J654" s="37">
        <f t="shared" si="58"/>
        <v>0.002310896703103505</v>
      </c>
      <c r="K654" s="32"/>
      <c r="L654" s="32"/>
      <c r="M654" s="32"/>
      <c r="N654" s="32"/>
      <c r="O654" s="32"/>
      <c r="P654" s="32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</row>
    <row r="655" spans="2:65" ht="18">
      <c r="B655" s="30">
        <v>653</v>
      </c>
      <c r="C655" s="75"/>
      <c r="D655" s="32"/>
      <c r="E655" s="32">
        <f t="shared" si="56"/>
        <v>40.43180677902831</v>
      </c>
      <c r="F655" s="32">
        <f t="shared" si="55"/>
        <v>0.09915175593555386</v>
      </c>
      <c r="G655" s="37">
        <f t="shared" si="59"/>
        <v>0.0022867598314798257</v>
      </c>
      <c r="H655" s="32">
        <f t="shared" si="57"/>
        <v>40.42033599233478</v>
      </c>
      <c r="I655" s="32">
        <f t="shared" si="54"/>
        <v>0.09915175593555386</v>
      </c>
      <c r="J655" s="37">
        <f t="shared" si="58"/>
        <v>0.0022867598314798257</v>
      </c>
      <c r="K655" s="32"/>
      <c r="L655" s="32"/>
      <c r="M655" s="32"/>
      <c r="N655" s="32"/>
      <c r="O655" s="32"/>
      <c r="P655" s="32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</row>
    <row r="656" spans="2:65" ht="18">
      <c r="B656" s="30">
        <v>654</v>
      </c>
      <c r="C656" s="75"/>
      <c r="D656" s="32"/>
      <c r="E656" s="32">
        <f t="shared" si="56"/>
        <v>40.454748352415365</v>
      </c>
      <c r="F656" s="32">
        <f t="shared" si="55"/>
        <v>0.09810139284617281</v>
      </c>
      <c r="G656" s="37">
        <f t="shared" si="59"/>
        <v>0.0022626487943021418</v>
      </c>
      <c r="H656" s="32">
        <f t="shared" si="57"/>
        <v>40.443277565721836</v>
      </c>
      <c r="I656" s="32">
        <f t="shared" si="54"/>
        <v>0.09810139284617281</v>
      </c>
      <c r="J656" s="37">
        <f t="shared" si="58"/>
        <v>0.0022626487943021418</v>
      </c>
      <c r="K656" s="32"/>
      <c r="L656" s="32"/>
      <c r="M656" s="32"/>
      <c r="N656" s="32"/>
      <c r="O656" s="32"/>
      <c r="P656" s="32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</row>
    <row r="657" spans="2:65" ht="18">
      <c r="B657" s="30">
        <v>655</v>
      </c>
      <c r="C657" s="75"/>
      <c r="D657" s="32"/>
      <c r="E657" s="32">
        <f t="shared" si="56"/>
        <v>40.47768992580242</v>
      </c>
      <c r="F657" s="32">
        <f t="shared" si="55"/>
        <v>0.09705245103681023</v>
      </c>
      <c r="G657" s="37">
        <f t="shared" si="59"/>
        <v>0.002238568115603973</v>
      </c>
      <c r="H657" s="32">
        <f t="shared" si="57"/>
        <v>40.466219139108894</v>
      </c>
      <c r="I657" s="32">
        <f t="shared" si="54"/>
        <v>0.09705245103681023</v>
      </c>
      <c r="J657" s="37">
        <f t="shared" si="58"/>
        <v>0.002238568115603973</v>
      </c>
      <c r="K657" s="32"/>
      <c r="L657" s="32"/>
      <c r="M657" s="32"/>
      <c r="N657" s="32"/>
      <c r="O657" s="32"/>
      <c r="P657" s="32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</row>
    <row r="658" spans="2:65" ht="18">
      <c r="B658" s="30">
        <v>656</v>
      </c>
      <c r="C658" s="75"/>
      <c r="D658" s="32"/>
      <c r="E658" s="32">
        <f t="shared" si="56"/>
        <v>40.50063149918948</v>
      </c>
      <c r="F658" s="32">
        <f t="shared" si="55"/>
        <v>0.0960051239668915</v>
      </c>
      <c r="G658" s="37">
        <f t="shared" si="59"/>
        <v>0.0022145222624374537</v>
      </c>
      <c r="H658" s="32">
        <f t="shared" si="57"/>
        <v>40.48916071249595</v>
      </c>
      <c r="I658" s="32">
        <f t="shared" si="54"/>
        <v>0.0960051239668915</v>
      </c>
      <c r="J658" s="37">
        <f t="shared" si="58"/>
        <v>0.0022145222624374537</v>
      </c>
      <c r="K658" s="32"/>
      <c r="L658" s="32"/>
      <c r="M658" s="32"/>
      <c r="N658" s="32"/>
      <c r="O658" s="32"/>
      <c r="P658" s="32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</row>
    <row r="659" spans="2:65" ht="18">
      <c r="B659" s="30">
        <v>657</v>
      </c>
      <c r="C659" s="75"/>
      <c r="D659" s="32"/>
      <c r="E659" s="32">
        <f t="shared" si="56"/>
        <v>40.52357307257654</v>
      </c>
      <c r="F659" s="32">
        <f t="shared" si="55"/>
        <v>0.09495960253598656</v>
      </c>
      <c r="G659" s="37">
        <f t="shared" si="59"/>
        <v>0.0021905156437026334</v>
      </c>
      <c r="H659" s="32">
        <f t="shared" si="57"/>
        <v>40.51210228588301</v>
      </c>
      <c r="I659" s="32">
        <f t="shared" si="54"/>
        <v>0.09495960253598656</v>
      </c>
      <c r="J659" s="37">
        <f t="shared" si="58"/>
        <v>0.0021905156437026334</v>
      </c>
      <c r="K659" s="32"/>
      <c r="L659" s="32"/>
      <c r="M659" s="32"/>
      <c r="N659" s="32"/>
      <c r="O659" s="32"/>
      <c r="P659" s="32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</row>
    <row r="660" spans="2:65" ht="18">
      <c r="B660" s="30">
        <v>658</v>
      </c>
      <c r="C660" s="75"/>
      <c r="D660" s="32"/>
      <c r="E660" s="32">
        <f t="shared" si="56"/>
        <v>40.5465146459636</v>
      </c>
      <c r="F660" s="32">
        <f t="shared" si="55"/>
        <v>0.09391607503549203</v>
      </c>
      <c r="G660" s="37">
        <f t="shared" si="59"/>
        <v>0.002166552609018205</v>
      </c>
      <c r="H660" s="32">
        <f t="shared" si="57"/>
        <v>40.53504385927007</v>
      </c>
      <c r="I660" s="32">
        <f t="shared" si="54"/>
        <v>0.09391607503549203</v>
      </c>
      <c r="J660" s="37">
        <f t="shared" si="58"/>
        <v>0.002166552609018205</v>
      </c>
      <c r="K660" s="32"/>
      <c r="L660" s="32"/>
      <c r="M660" s="32"/>
      <c r="N660" s="32"/>
      <c r="O660" s="32"/>
      <c r="P660" s="32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</row>
    <row r="661" spans="2:65" ht="18">
      <c r="B661" s="30">
        <v>659</v>
      </c>
      <c r="C661" s="75"/>
      <c r="D661" s="32"/>
      <c r="E661" s="32">
        <f t="shared" si="56"/>
        <v>40.569456219350656</v>
      </c>
      <c r="F661" s="32">
        <f t="shared" si="55"/>
        <v>0.0928747271021337</v>
      </c>
      <c r="G661" s="37">
        <f t="shared" si="59"/>
        <v>0.0021426374476339</v>
      </c>
      <c r="H661" s="32">
        <f t="shared" si="57"/>
        <v>40.55798543265713</v>
      </c>
      <c r="I661" s="32">
        <f t="shared" si="54"/>
        <v>0.0928747271021337</v>
      </c>
      <c r="J661" s="37">
        <f t="shared" si="58"/>
        <v>0.0021426374476339</v>
      </c>
      <c r="K661" s="32"/>
      <c r="L661" s="32"/>
      <c r="M661" s="32"/>
      <c r="N661" s="32"/>
      <c r="O661" s="32"/>
      <c r="P661" s="32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</row>
    <row r="662" spans="2:65" ht="18">
      <c r="B662" s="30">
        <v>660</v>
      </c>
      <c r="C662" s="75"/>
      <c r="D662" s="32"/>
      <c r="E662" s="32">
        <f t="shared" si="56"/>
        <v>40.592397792737714</v>
      </c>
      <c r="F662" s="32">
        <f t="shared" si="55"/>
        <v>0.091835741673298</v>
      </c>
      <c r="G662" s="37">
        <f t="shared" si="59"/>
        <v>0.00211877438738474</v>
      </c>
      <c r="H662" s="32">
        <f t="shared" si="57"/>
        <v>40.580927006044185</v>
      </c>
      <c r="I662" s="32">
        <f t="shared" si="54"/>
        <v>0.091835741673298</v>
      </c>
      <c r="J662" s="37">
        <f t="shared" si="58"/>
        <v>0.00211877438738474</v>
      </c>
      <c r="K662" s="32"/>
      <c r="L662" s="32"/>
      <c r="M662" s="32"/>
      <c r="N662" s="32"/>
      <c r="O662" s="32"/>
      <c r="P662" s="32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</row>
    <row r="663" spans="2:65" ht="18">
      <c r="B663" s="30">
        <v>661</v>
      </c>
      <c r="C663" s="75"/>
      <c r="D663" s="32"/>
      <c r="E663" s="32">
        <f t="shared" si="56"/>
        <v>40.61533936612477</v>
      </c>
      <c r="F663" s="32">
        <f t="shared" si="55"/>
        <v>0.09079929894419819</v>
      </c>
      <c r="G663" s="37">
        <f t="shared" si="59"/>
        <v>0.002094967593687318</v>
      </c>
      <c r="H663" s="32">
        <f t="shared" si="57"/>
        <v>40.60386857943124</v>
      </c>
      <c r="I663" s="32">
        <f t="shared" si="54"/>
        <v>0.09079929894419819</v>
      </c>
      <c r="J663" s="37">
        <f t="shared" si="58"/>
        <v>0.002094967593687318</v>
      </c>
      <c r="K663" s="32"/>
      <c r="L663" s="32"/>
      <c r="M663" s="32"/>
      <c r="N663" s="32"/>
      <c r="O663" s="32"/>
      <c r="P663" s="32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</row>
    <row r="664" spans="2:65" ht="18">
      <c r="B664" s="30">
        <v>662</v>
      </c>
      <c r="C664" s="75"/>
      <c r="D664" s="32"/>
      <c r="E664" s="32">
        <f t="shared" si="56"/>
        <v>40.63828093951183</v>
      </c>
      <c r="F664" s="32">
        <f t="shared" si="55"/>
        <v>0.0897655763268813</v>
      </c>
      <c r="G664" s="37">
        <f t="shared" si="59"/>
        <v>0.0020712211685782363</v>
      </c>
      <c r="H664" s="32">
        <f t="shared" si="57"/>
        <v>40.6268101528183</v>
      </c>
      <c r="I664" s="32">
        <f t="shared" si="54"/>
        <v>0.0897655763268813</v>
      </c>
      <c r="J664" s="37">
        <f t="shared" si="58"/>
        <v>0.0020712211685782363</v>
      </c>
      <c r="K664" s="32"/>
      <c r="L664" s="32"/>
      <c r="M664" s="32"/>
      <c r="N664" s="32"/>
      <c r="O664" s="32"/>
      <c r="P664" s="32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</row>
    <row r="665" spans="2:65" ht="18">
      <c r="B665" s="30">
        <v>663</v>
      </c>
      <c r="C665" s="75"/>
      <c r="D665" s="32"/>
      <c r="E665" s="32">
        <f t="shared" si="56"/>
        <v>40.66122251289889</v>
      </c>
      <c r="F665" s="32">
        <f t="shared" si="55"/>
        <v>0.08873474841107896</v>
      </c>
      <c r="G665" s="37">
        <f t="shared" si="59"/>
        <v>0.002047539149794814</v>
      </c>
      <c r="H665" s="32">
        <f t="shared" si="57"/>
        <v>40.64975172620536</v>
      </c>
      <c r="I665" s="32">
        <f t="shared" si="54"/>
        <v>0.08873474841107896</v>
      </c>
      <c r="J665" s="37">
        <f t="shared" si="58"/>
        <v>0.002047539149794814</v>
      </c>
      <c r="K665" s="32"/>
      <c r="L665" s="32"/>
      <c r="M665" s="32"/>
      <c r="N665" s="32"/>
      <c r="O665" s="32"/>
      <c r="P665" s="32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</row>
    <row r="666" spans="2:65" ht="18">
      <c r="B666" s="30">
        <v>664</v>
      </c>
      <c r="C666" s="75"/>
      <c r="D666" s="32"/>
      <c r="E666" s="32">
        <f t="shared" si="56"/>
        <v>40.684164086285946</v>
      </c>
      <c r="F666" s="32">
        <f t="shared" si="55"/>
        <v>0.08770698692690518</v>
      </c>
      <c r="G666" s="37">
        <f t="shared" si="59"/>
        <v>0.002023925509898128</v>
      </c>
      <c r="H666" s="32">
        <f t="shared" si="57"/>
        <v>40.67269329959242</v>
      </c>
      <c r="I666" s="32">
        <f t="shared" si="54"/>
        <v>0.08770698692690518</v>
      </c>
      <c r="J666" s="37">
        <f t="shared" si="58"/>
        <v>0.002023925509898128</v>
      </c>
      <c r="K666" s="32"/>
      <c r="L666" s="32"/>
      <c r="M666" s="32"/>
      <c r="N666" s="32"/>
      <c r="O666" s="32"/>
      <c r="P666" s="32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</row>
    <row r="667" spans="2:65" ht="18">
      <c r="B667" s="30">
        <v>665</v>
      </c>
      <c r="C667" s="75"/>
      <c r="D667" s="32"/>
      <c r="E667" s="32">
        <f t="shared" si="56"/>
        <v>40.707105659673005</v>
      </c>
      <c r="F667" s="32">
        <f t="shared" si="55"/>
        <v>0.08668246070940211</v>
      </c>
      <c r="G667" s="37">
        <f t="shared" si="59"/>
        <v>0.0020003841554384395</v>
      </c>
      <c r="H667" s="32">
        <f t="shared" si="57"/>
        <v>40.695634872979475</v>
      </c>
      <c r="I667" s="32">
        <f t="shared" si="54"/>
        <v>0.08668246070940211</v>
      </c>
      <c r="J667" s="37">
        <f t="shared" si="58"/>
        <v>0.0020003841554384395</v>
      </c>
      <c r="K667" s="32"/>
      <c r="L667" s="32"/>
      <c r="M667" s="32"/>
      <c r="N667" s="32"/>
      <c r="O667" s="32"/>
      <c r="P667" s="32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</row>
    <row r="668" spans="2:65" ht="18">
      <c r="B668" s="30">
        <v>666</v>
      </c>
      <c r="C668" s="75"/>
      <c r="D668" s="32"/>
      <c r="E668" s="32">
        <f t="shared" si="56"/>
        <v>40.73004723306006</v>
      </c>
      <c r="F668" s="32">
        <f t="shared" si="55"/>
        <v>0.08566133566493359</v>
      </c>
      <c r="G668" s="37">
        <f t="shared" si="59"/>
        <v>0.001976918926163015</v>
      </c>
      <c r="H668" s="32">
        <f t="shared" si="57"/>
        <v>40.718576446366534</v>
      </c>
      <c r="I668" s="32">
        <f t="shared" si="54"/>
        <v>0.08566133566493359</v>
      </c>
      <c r="J668" s="37">
        <f t="shared" si="58"/>
        <v>0.001976918926163015</v>
      </c>
      <c r="K668" s="32"/>
      <c r="L668" s="32"/>
      <c r="M668" s="32"/>
      <c r="N668" s="32"/>
      <c r="O668" s="32"/>
      <c r="P668" s="32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</row>
    <row r="669" spans="2:65" ht="18">
      <c r="B669" s="30">
        <v>667</v>
      </c>
      <c r="C669" s="75"/>
      <c r="D669" s="32"/>
      <c r="E669" s="32">
        <f t="shared" si="56"/>
        <v>40.75298880644712</v>
      </c>
      <c r="F669" s="32">
        <f t="shared" si="55"/>
        <v>0.0846437747394255</v>
      </c>
      <c r="G669" s="37">
        <f t="shared" si="59"/>
        <v>0.0019535335942663227</v>
      </c>
      <c r="H669" s="32">
        <f t="shared" si="57"/>
        <v>40.74151801975359</v>
      </c>
      <c r="I669" s="32">
        <f t="shared" si="54"/>
        <v>0.0846437747394255</v>
      </c>
      <c r="J669" s="37">
        <f t="shared" si="58"/>
        <v>0.0019535335942663227</v>
      </c>
      <c r="K669" s="32"/>
      <c r="L669" s="32"/>
      <c r="M669" s="32"/>
      <c r="N669" s="32"/>
      <c r="O669" s="32"/>
      <c r="P669" s="32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</row>
    <row r="670" spans="2:65" ht="18">
      <c r="B670" s="30">
        <v>668</v>
      </c>
      <c r="C670" s="75"/>
      <c r="D670" s="32"/>
      <c r="E670" s="32">
        <f t="shared" si="56"/>
        <v>40.77593037983418</v>
      </c>
      <c r="F670" s="32">
        <f t="shared" si="55"/>
        <v>0.08362993788844976</v>
      </c>
      <c r="G670" s="37">
        <f t="shared" si="59"/>
        <v>0.0019302318636825677</v>
      </c>
      <c r="H670" s="32">
        <f t="shared" si="57"/>
        <v>40.76445959314065</v>
      </c>
      <c r="I670" s="32">
        <f t="shared" si="54"/>
        <v>0.08362993788844976</v>
      </c>
      <c r="J670" s="37">
        <f t="shared" si="58"/>
        <v>0.0019302318636825677</v>
      </c>
      <c r="K670" s="32"/>
      <c r="L670" s="32"/>
      <c r="M670" s="32"/>
      <c r="N670" s="32"/>
      <c r="O670" s="32"/>
      <c r="P670" s="32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</row>
    <row r="671" spans="2:65" ht="18">
      <c r="B671" s="30">
        <v>669</v>
      </c>
      <c r="C671" s="75"/>
      <c r="D671" s="32"/>
      <c r="E671" s="32">
        <f t="shared" si="56"/>
        <v>40.79887195322124</v>
      </c>
      <c r="F671" s="32">
        <f t="shared" si="55"/>
        <v>0.08261998204914854</v>
      </c>
      <c r="G671" s="37">
        <f t="shared" si="59"/>
        <v>0.001907017369420477</v>
      </c>
      <c r="H671" s="32">
        <f t="shared" si="57"/>
        <v>40.78740116652771</v>
      </c>
      <c r="I671" s="32">
        <f t="shared" si="54"/>
        <v>0.08261998204914854</v>
      </c>
      <c r="J671" s="37">
        <f t="shared" si="58"/>
        <v>0.001907017369420477</v>
      </c>
      <c r="K671" s="32"/>
      <c r="L671" s="32"/>
      <c r="M671" s="32"/>
      <c r="N671" s="32"/>
      <c r="O671" s="32"/>
      <c r="P671" s="32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</row>
    <row r="672" spans="2:65" ht="18">
      <c r="B672" s="30">
        <v>670</v>
      </c>
      <c r="C672" s="75"/>
      <c r="D672" s="32"/>
      <c r="E672" s="32">
        <f t="shared" si="56"/>
        <v>40.821813526608295</v>
      </c>
      <c r="F672" s="32">
        <f t="shared" si="55"/>
        <v>0.08161406111399347</v>
      </c>
      <c r="G672" s="37">
        <f t="shared" si="59"/>
        <v>0.0018838936769402495</v>
      </c>
      <c r="H672" s="32">
        <f t="shared" si="57"/>
        <v>40.810342739914766</v>
      </c>
      <c r="I672" s="32">
        <f t="shared" si="54"/>
        <v>0.08161406111399347</v>
      </c>
      <c r="J672" s="37">
        <f t="shared" si="58"/>
        <v>0.0018838936769402495</v>
      </c>
      <c r="K672" s="32"/>
      <c r="L672" s="32"/>
      <c r="M672" s="32"/>
      <c r="N672" s="32"/>
      <c r="O672" s="32"/>
      <c r="P672" s="32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</row>
    <row r="673" spans="2:65" ht="18">
      <c r="B673" s="30">
        <v>671</v>
      </c>
      <c r="C673" s="75"/>
      <c r="D673" s="32"/>
      <c r="E673" s="32">
        <f t="shared" si="56"/>
        <v>40.84475509999535</v>
      </c>
      <c r="F673" s="32">
        <f t="shared" si="55"/>
        <v>0.0806123259063733</v>
      </c>
      <c r="G673" s="37">
        <f t="shared" si="59"/>
        <v>0.0018608642815725214</v>
      </c>
      <c r="H673" s="32">
        <f t="shared" si="57"/>
        <v>40.833284313301824</v>
      </c>
      <c r="I673" s="32">
        <f t="shared" si="54"/>
        <v>0.0806123259063733</v>
      </c>
      <c r="J673" s="37">
        <f t="shared" si="58"/>
        <v>0.0018608642815725214</v>
      </c>
      <c r="K673" s="32"/>
      <c r="L673" s="32"/>
      <c r="M673" s="32"/>
      <c r="N673" s="32"/>
      <c r="O673" s="32"/>
      <c r="P673" s="32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</row>
    <row r="674" spans="2:65" ht="18">
      <c r="B674" s="30">
        <v>672</v>
      </c>
      <c r="C674" s="75"/>
      <c r="D674" s="32"/>
      <c r="E674" s="32">
        <f t="shared" si="56"/>
        <v>40.86769667338241</v>
      </c>
      <c r="F674" s="32">
        <f t="shared" si="55"/>
        <v>0.07961492415800277</v>
      </c>
      <c r="G674" s="37">
        <f t="shared" si="59"/>
        <v>0.0018379326079792009</v>
      </c>
      <c r="H674" s="32">
        <f t="shared" si="57"/>
        <v>40.85622588668888</v>
      </c>
      <c r="I674" s="32">
        <f t="shared" si="54"/>
        <v>0.07961492415800277</v>
      </c>
      <c r="J674" s="37">
        <f t="shared" si="58"/>
        <v>0.0018379326079792009</v>
      </c>
      <c r="K674" s="32"/>
      <c r="L674" s="32"/>
      <c r="M674" s="32"/>
      <c r="N674" s="32"/>
      <c r="O674" s="32"/>
      <c r="P674" s="32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</row>
    <row r="675" spans="2:65" ht="18">
      <c r="B675" s="30">
        <v>673</v>
      </c>
      <c r="C675" s="75"/>
      <c r="D675" s="32"/>
      <c r="E675" s="32">
        <f t="shared" si="56"/>
        <v>40.89063824676947</v>
      </c>
      <c r="F675" s="32">
        <f t="shared" si="55"/>
        <v>0.07862200048814379</v>
      </c>
      <c r="G675" s="37">
        <f t="shared" si="59"/>
        <v>0.0018151020096559814</v>
      </c>
      <c r="H675" s="32">
        <f t="shared" si="57"/>
        <v>40.87916746007594</v>
      </c>
      <c r="I675" s="32">
        <f t="shared" si="54"/>
        <v>0.07862200048814379</v>
      </c>
      <c r="J675" s="37">
        <f t="shared" si="58"/>
        <v>0.0018151020096559814</v>
      </c>
      <c r="K675" s="32"/>
      <c r="L675" s="32"/>
      <c r="M675" s="32"/>
      <c r="N675" s="32"/>
      <c r="O675" s="32"/>
      <c r="P675" s="32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</row>
    <row r="676" spans="2:65" ht="18">
      <c r="B676" s="30">
        <v>674</v>
      </c>
      <c r="C676" s="75"/>
      <c r="D676" s="32"/>
      <c r="E676" s="32">
        <f t="shared" si="56"/>
        <v>40.91357982015653</v>
      </c>
      <c r="F676" s="32">
        <f t="shared" si="55"/>
        <v>0.07763369638462923</v>
      </c>
      <c r="G676" s="37">
        <f t="shared" si="59"/>
        <v>0.0017923757684763179</v>
      </c>
      <c r="H676" s="32">
        <f t="shared" si="57"/>
        <v>40.902109033463</v>
      </c>
      <c r="I676" s="32">
        <f t="shared" si="54"/>
        <v>0.07763369638462923</v>
      </c>
      <c r="J676" s="37">
        <f t="shared" si="58"/>
        <v>0.0017923757684763179</v>
      </c>
      <c r="K676" s="32"/>
      <c r="L676" s="32"/>
      <c r="M676" s="32"/>
      <c r="N676" s="32"/>
      <c r="O676" s="32"/>
      <c r="P676" s="32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</row>
    <row r="677" spans="2:65" ht="18">
      <c r="B677" s="30">
        <v>675</v>
      </c>
      <c r="C677" s="75"/>
      <c r="D677" s="32"/>
      <c r="E677" s="32">
        <f t="shared" si="56"/>
        <v>40.936521393543586</v>
      </c>
      <c r="F677" s="32">
        <f t="shared" si="55"/>
        <v>0.07665015018667824</v>
      </c>
      <c r="G677" s="37">
        <f t="shared" si="59"/>
        <v>0.0017697570942766356</v>
      </c>
      <c r="H677" s="32">
        <f t="shared" si="57"/>
        <v>40.92505060685006</v>
      </c>
      <c r="I677" s="32">
        <f t="shared" si="54"/>
        <v>0.07665015018667824</v>
      </c>
      <c r="J677" s="37">
        <f t="shared" si="58"/>
        <v>0.0017697570942766356</v>
      </c>
      <c r="K677" s="32"/>
      <c r="L677" s="32"/>
      <c r="M677" s="32"/>
      <c r="N677" s="32"/>
      <c r="O677" s="32"/>
      <c r="P677" s="32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</row>
    <row r="678" spans="2:65" ht="18">
      <c r="B678" s="30">
        <v>676</v>
      </c>
      <c r="C678" s="75"/>
      <c r="D678" s="32"/>
      <c r="E678" s="32">
        <f t="shared" si="56"/>
        <v>40.959462966930644</v>
      </c>
      <c r="F678" s="32">
        <f t="shared" si="55"/>
        <v>0.07567149706949086</v>
      </c>
      <c r="G678" s="37">
        <f t="shared" si="59"/>
        <v>0.0017472491244824944</v>
      </c>
      <c r="H678" s="32">
        <f t="shared" si="57"/>
        <v>40.947992180237115</v>
      </c>
      <c r="I678" s="32">
        <f aca="true" t="shared" si="60" ref="I678:I741">IF($L$60&lt;=$E678,0,(1/(SQRT(2*3.14159*$G$7^2)))*EXP((-1*($E678-$G$3)^2)/(2*$G$7^2)))</f>
        <v>0.07567149706949086</v>
      </c>
      <c r="J678" s="37">
        <f t="shared" si="58"/>
        <v>0.0017472491244824944</v>
      </c>
      <c r="K678" s="32"/>
      <c r="L678" s="32"/>
      <c r="M678" s="32"/>
      <c r="N678" s="32"/>
      <c r="O678" s="32"/>
      <c r="P678" s="32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</row>
    <row r="679" spans="2:65" ht="18">
      <c r="B679" s="30">
        <v>677</v>
      </c>
      <c r="C679" s="75"/>
      <c r="D679" s="32"/>
      <c r="E679" s="32">
        <f t="shared" si="56"/>
        <v>40.9824045403177</v>
      </c>
      <c r="F679" s="32">
        <f t="shared" si="55"/>
        <v>0.07469786903060915</v>
      </c>
      <c r="G679" s="37">
        <f t="shared" si="59"/>
        <v>0.0017248549237754297</v>
      </c>
      <c r="H679" s="32">
        <f t="shared" si="57"/>
        <v>40.97093375362417</v>
      </c>
      <c r="I679" s="32">
        <f t="shared" si="60"/>
        <v>0.07469786903060915</v>
      </c>
      <c r="J679" s="37">
        <f t="shared" si="58"/>
        <v>0.0017248549237754297</v>
      </c>
      <c r="K679" s="32"/>
      <c r="L679" s="32"/>
      <c r="M679" s="32"/>
      <c r="N679" s="32"/>
      <c r="O679" s="32"/>
      <c r="P679" s="32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</row>
    <row r="680" spans="2:65" ht="18">
      <c r="B680" s="30">
        <v>678</v>
      </c>
      <c r="C680" s="75"/>
      <c r="D680" s="32"/>
      <c r="E680" s="32">
        <f t="shared" si="56"/>
        <v>41.00534611370476</v>
      </c>
      <c r="F680" s="32">
        <f t="shared" si="55"/>
        <v>0.07372939487803018</v>
      </c>
      <c r="G680" s="37">
        <f t="shared" si="59"/>
        <v>0.0017025774838001489</v>
      </c>
      <c r="H680" s="32">
        <f t="shared" si="57"/>
        <v>40.99387532701123</v>
      </c>
      <c r="I680" s="32">
        <f t="shared" si="60"/>
        <v>0.07372939487803018</v>
      </c>
      <c r="J680" s="37">
        <f t="shared" si="58"/>
        <v>0.0017025774838001489</v>
      </c>
      <c r="K680" s="32"/>
      <c r="L680" s="32"/>
      <c r="M680" s="32"/>
      <c r="N680" s="32"/>
      <c r="O680" s="32"/>
      <c r="P680" s="32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</row>
    <row r="681" spans="2:65" ht="18">
      <c r="B681" s="30">
        <v>679</v>
      </c>
      <c r="C681" s="75"/>
      <c r="D681" s="32"/>
      <c r="E681" s="32">
        <f t="shared" si="56"/>
        <v>41.02828768709182</v>
      </c>
      <c r="F681" s="32">
        <f t="shared" si="55"/>
        <v>0.07276620022005573</v>
      </c>
      <c r="G681" s="37">
        <f t="shared" si="59"/>
        <v>0.0016804197229117474</v>
      </c>
      <c r="H681" s="32">
        <f t="shared" si="57"/>
        <v>41.01681690039829</v>
      </c>
      <c r="I681" s="32">
        <f t="shared" si="60"/>
        <v>0.07276620022005573</v>
      </c>
      <c r="J681" s="37">
        <f t="shared" si="58"/>
        <v>0.0016804197229117474</v>
      </c>
      <c r="K681" s="32"/>
      <c r="L681" s="32"/>
      <c r="M681" s="32"/>
      <c r="N681" s="32"/>
      <c r="O681" s="32"/>
      <c r="P681" s="32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</row>
    <row r="682" spans="2:65" ht="18">
      <c r="B682" s="30">
        <v>680</v>
      </c>
      <c r="C682" s="75"/>
      <c r="D682" s="32"/>
      <c r="E682" s="32">
        <f t="shared" si="56"/>
        <v>41.05122926047888</v>
      </c>
      <c r="F682" s="32">
        <f t="shared" si="55"/>
        <v>0.07180840745686261</v>
      </c>
      <c r="G682" s="37">
        <f t="shared" si="59"/>
        <v>0.0016583844859625815</v>
      </c>
      <c r="H682" s="32">
        <f t="shared" si="57"/>
        <v>41.03975847378535</v>
      </c>
      <c r="I682" s="32">
        <f t="shared" si="60"/>
        <v>0.07180840745686261</v>
      </c>
      <c r="J682" s="37">
        <f t="shared" si="58"/>
        <v>0.0016583844859625815</v>
      </c>
      <c r="K682" s="32"/>
      <c r="L682" s="32"/>
      <c r="M682" s="32"/>
      <c r="N682" s="32"/>
      <c r="O682" s="32"/>
      <c r="P682" s="32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</row>
    <row r="683" spans="2:65" ht="18">
      <c r="B683" s="30">
        <v>681</v>
      </c>
      <c r="C683" s="75"/>
      <c r="D683" s="32"/>
      <c r="E683" s="32">
        <f t="shared" si="56"/>
        <v>41.074170833865935</v>
      </c>
      <c r="F683" s="32">
        <f t="shared" si="55"/>
        <v>0.07085613577377586</v>
      </c>
      <c r="G683" s="37">
        <f t="shared" si="59"/>
        <v>0.0016364745441284118</v>
      </c>
      <c r="H683" s="32">
        <f t="shared" si="57"/>
        <v>41.062700047172406</v>
      </c>
      <c r="I683" s="32">
        <f t="shared" si="60"/>
        <v>0.07085613577377586</v>
      </c>
      <c r="J683" s="37">
        <f t="shared" si="58"/>
        <v>0.0016364745441284118</v>
      </c>
      <c r="K683" s="32"/>
      <c r="L683" s="32"/>
      <c r="M683" s="32"/>
      <c r="N683" s="32"/>
      <c r="O683" s="32"/>
      <c r="P683" s="32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</row>
    <row r="684" spans="2:65" ht="18">
      <c r="B684" s="30">
        <v>682</v>
      </c>
      <c r="C684" s="75"/>
      <c r="D684" s="32"/>
      <c r="E684" s="32">
        <f t="shared" si="56"/>
        <v>41.09711240725299</v>
      </c>
      <c r="F684" s="32">
        <f t="shared" si="55"/>
        <v>0.06990950113622724</v>
      </c>
      <c r="G684" s="37">
        <f t="shared" si="59"/>
        <v>0.0016146925947734092</v>
      </c>
      <c r="H684" s="32">
        <f t="shared" si="57"/>
        <v>41.085641620559464</v>
      </c>
      <c r="I684" s="32">
        <f t="shared" si="60"/>
        <v>0.06990950113622724</v>
      </c>
      <c r="J684" s="37">
        <f t="shared" si="58"/>
        <v>0.0016146925947734092</v>
      </c>
      <c r="K684" s="32"/>
      <c r="L684" s="32"/>
      <c r="M684" s="32"/>
      <c r="N684" s="32"/>
      <c r="O684" s="32"/>
      <c r="P684" s="32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</row>
    <row r="685" spans="2:65" ht="18">
      <c r="B685" s="30">
        <v>683</v>
      </c>
      <c r="C685" s="75"/>
      <c r="D685" s="32"/>
      <c r="E685" s="32">
        <f t="shared" si="56"/>
        <v>41.12005398064005</v>
      </c>
      <c r="F685" s="32">
        <f t="shared" si="55"/>
        <v>0.06896861628637904</v>
      </c>
      <c r="G685" s="37">
        <f t="shared" si="59"/>
        <v>0.001593041261353601</v>
      </c>
      <c r="H685" s="32">
        <f t="shared" si="57"/>
        <v>41.10858319394652</v>
      </c>
      <c r="I685" s="32">
        <f t="shared" si="60"/>
        <v>0.06896861628637904</v>
      </c>
      <c r="J685" s="37">
        <f t="shared" si="58"/>
        <v>0.001593041261353601</v>
      </c>
      <c r="K685" s="32"/>
      <c r="L685" s="32"/>
      <c r="M685" s="32"/>
      <c r="N685" s="32"/>
      <c r="O685" s="32"/>
      <c r="P685" s="32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</row>
    <row r="686" spans="2:65" ht="18">
      <c r="B686" s="30">
        <v>684</v>
      </c>
      <c r="C686" s="75"/>
      <c r="D686" s="32"/>
      <c r="E686" s="32">
        <f t="shared" si="56"/>
        <v>41.14299555402711</v>
      </c>
      <c r="F686" s="32">
        <f t="shared" si="55"/>
        <v>0.06803359074139397</v>
      </c>
      <c r="G686" s="37">
        <f t="shared" si="59"/>
        <v>0.0015715230933582944</v>
      </c>
      <c r="H686" s="32">
        <f t="shared" si="57"/>
        <v>41.13152476733358</v>
      </c>
      <c r="I686" s="32">
        <f t="shared" si="60"/>
        <v>0.06803359074139397</v>
      </c>
      <c r="J686" s="37">
        <f t="shared" si="58"/>
        <v>0.0015715230933582944</v>
      </c>
      <c r="K686" s="32"/>
      <c r="L686" s="32"/>
      <c r="M686" s="32"/>
      <c r="N686" s="32"/>
      <c r="O686" s="32"/>
      <c r="P686" s="32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</row>
    <row r="687" spans="2:65" ht="18">
      <c r="B687" s="30">
        <v>685</v>
      </c>
      <c r="C687" s="75"/>
      <c r="D687" s="32"/>
      <c r="E687" s="32">
        <f t="shared" si="56"/>
        <v>41.16593712741417</v>
      </c>
      <c r="F687" s="32">
        <f t="shared" si="55"/>
        <v>0.06710453079332947</v>
      </c>
      <c r="G687" s="37">
        <f t="shared" si="59"/>
        <v>0.0015501405662890209</v>
      </c>
      <c r="H687" s="32">
        <f t="shared" si="57"/>
        <v>41.15446634072064</v>
      </c>
      <c r="I687" s="32">
        <f t="shared" si="60"/>
        <v>0.06710453079332947</v>
      </c>
      <c r="J687" s="37">
        <f t="shared" si="58"/>
        <v>0.0015501405662890209</v>
      </c>
      <c r="K687" s="32"/>
      <c r="L687" s="32"/>
      <c r="M687" s="32"/>
      <c r="N687" s="32"/>
      <c r="O687" s="32"/>
      <c r="P687" s="32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</row>
    <row r="688" spans="2:65" ht="18">
      <c r="B688" s="30">
        <v>686</v>
      </c>
      <c r="C688" s="75"/>
      <c r="D688" s="32"/>
      <c r="E688" s="32">
        <f t="shared" si="56"/>
        <v>41.188878700801226</v>
      </c>
      <c r="F688" s="32">
        <f t="shared" si="55"/>
        <v>0.06618153951063507</v>
      </c>
      <c r="G688" s="37">
        <f t="shared" si="59"/>
        <v>0.0015288960816754978</v>
      </c>
      <c r="H688" s="32">
        <f t="shared" si="57"/>
        <v>41.1774079141077</v>
      </c>
      <c r="I688" s="32">
        <f t="shared" si="60"/>
        <v>0.06618153951063507</v>
      </c>
      <c r="J688" s="37">
        <f t="shared" si="58"/>
        <v>0.0015288960816754978</v>
      </c>
      <c r="K688" s="32"/>
      <c r="L688" s="32"/>
      <c r="M688" s="32"/>
      <c r="N688" s="32"/>
      <c r="O688" s="32"/>
      <c r="P688" s="32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</row>
    <row r="689" spans="2:65" ht="18">
      <c r="B689" s="30">
        <v>687</v>
      </c>
      <c r="C689" s="75"/>
      <c r="D689" s="32"/>
      <c r="E689" s="32">
        <f t="shared" si="56"/>
        <v>41.211820274188284</v>
      </c>
      <c r="F689" s="32">
        <f aca="true" t="shared" si="61" ref="F689:F752">(1/(SQRT(2*3.14159*$G$7^2)))*EXP((-1*(E689-$G$3)^2)/(2*$G$7^2))</f>
        <v>0.06526471674123015</v>
      </c>
      <c r="G689" s="37">
        <f t="shared" si="59"/>
        <v>0.0015077919671281092</v>
      </c>
      <c r="H689" s="32">
        <f t="shared" si="57"/>
        <v>41.200349487494755</v>
      </c>
      <c r="I689" s="32">
        <f t="shared" si="60"/>
        <v>0.06526471674123015</v>
      </c>
      <c r="J689" s="37">
        <f t="shared" si="58"/>
        <v>0.0015077919671281092</v>
      </c>
      <c r="K689" s="32"/>
      <c r="L689" s="32"/>
      <c r="M689" s="32"/>
      <c r="N689" s="32"/>
      <c r="O689" s="32"/>
      <c r="P689" s="32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</row>
    <row r="690" spans="2:65" ht="18">
      <c r="B690" s="30">
        <v>688</v>
      </c>
      <c r="C690" s="75"/>
      <c r="D690" s="32"/>
      <c r="E690" s="32">
        <f aca="true" t="shared" si="62" ref="E690:E753">E689+(10*$G$7)/1000</f>
        <v>41.23476184757534</v>
      </c>
      <c r="F690" s="32">
        <f t="shared" si="61"/>
        <v>0.06435415911713825</v>
      </c>
      <c r="G690" s="37">
        <f t="shared" si="59"/>
        <v>0.0014868304764263697</v>
      </c>
      <c r="H690" s="32">
        <f aca="true" t="shared" si="63" ref="H690:H753">E689+(E690-E689)/2</f>
        <v>41.22329106088181</v>
      </c>
      <c r="I690" s="32">
        <f t="shared" si="60"/>
        <v>0.06435415911713825</v>
      </c>
      <c r="J690" s="37">
        <f aca="true" t="shared" si="64" ref="J690:J753">($E690-$E689)*ABS(I689+((I690-I689)/2))</f>
        <v>0.0014868304764263697</v>
      </c>
      <c r="K690" s="32"/>
      <c r="L690" s="32"/>
      <c r="M690" s="32"/>
      <c r="N690" s="32"/>
      <c r="O690" s="32"/>
      <c r="P690" s="32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</row>
    <row r="691" spans="2:65" ht="18">
      <c r="B691" s="30">
        <v>689</v>
      </c>
      <c r="C691" s="75"/>
      <c r="D691" s="32"/>
      <c r="E691" s="32">
        <f t="shared" si="62"/>
        <v>41.2577034209624</v>
      </c>
      <c r="F691" s="32">
        <f t="shared" si="61"/>
        <v>0.06344996006065445</v>
      </c>
      <c r="G691" s="37">
        <f aca="true" t="shared" si="65" ref="G691:G754">(E691-E690)*ABS(F690+((F691-F690)/2))</f>
        <v>0.0014660137896428292</v>
      </c>
      <c r="H691" s="32">
        <f t="shared" si="63"/>
        <v>41.24623263426887</v>
      </c>
      <c r="I691" s="32">
        <f t="shared" si="60"/>
        <v>0.06344996006065445</v>
      </c>
      <c r="J691" s="37">
        <f t="shared" si="64"/>
        <v>0.0014660137896428292</v>
      </c>
      <c r="K691" s="32"/>
      <c r="L691" s="32"/>
      <c r="M691" s="32"/>
      <c r="N691" s="32"/>
      <c r="O691" s="32"/>
      <c r="P691" s="32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</row>
    <row r="692" spans="2:65" ht="18">
      <c r="B692" s="30">
        <v>690</v>
      </c>
      <c r="C692" s="75"/>
      <c r="D692" s="32"/>
      <c r="E692" s="32">
        <f t="shared" si="62"/>
        <v>41.28064499434946</v>
      </c>
      <c r="F692" s="32">
        <f t="shared" si="61"/>
        <v>0.06255220979202035</v>
      </c>
      <c r="G692" s="37">
        <f t="shared" si="65"/>
        <v>0.001445344013301853</v>
      </c>
      <c r="H692" s="32">
        <f t="shared" si="63"/>
        <v>41.26917420765593</v>
      </c>
      <c r="I692" s="32">
        <f t="shared" si="60"/>
        <v>0.06255220979202035</v>
      </c>
      <c r="J692" s="37">
        <f t="shared" si="64"/>
        <v>0.001445344013301853</v>
      </c>
      <c r="K692" s="32"/>
      <c r="L692" s="32"/>
      <c r="M692" s="32"/>
      <c r="N692" s="32"/>
      <c r="O692" s="32"/>
      <c r="P692" s="32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</row>
    <row r="693" spans="2:65" ht="18">
      <c r="B693" s="30">
        <v>691</v>
      </c>
      <c r="C693" s="75"/>
      <c r="D693" s="32"/>
      <c r="E693" s="32">
        <f t="shared" si="62"/>
        <v>41.30358656773652</v>
      </c>
      <c r="F693" s="32">
        <f t="shared" si="61"/>
        <v>0.0616609953385813</v>
      </c>
      <c r="G693" s="37">
        <f t="shared" si="65"/>
        <v>0.0014248231805727032</v>
      </c>
      <c r="H693" s="32">
        <f t="shared" si="63"/>
        <v>41.29211578104299</v>
      </c>
      <c r="I693" s="32">
        <f t="shared" si="60"/>
        <v>0.0616609953385813</v>
      </c>
      <c r="J693" s="37">
        <f t="shared" si="64"/>
        <v>0.0014248231805727032</v>
      </c>
      <c r="K693" s="32"/>
      <c r="L693" s="32"/>
      <c r="M693" s="32"/>
      <c r="N693" s="32"/>
      <c r="O693" s="32"/>
      <c r="P693" s="32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</row>
    <row r="694" spans="2:65" ht="18">
      <c r="B694" s="30">
        <v>692</v>
      </c>
      <c r="C694" s="75"/>
      <c r="D694" s="32"/>
      <c r="E694" s="32">
        <f t="shared" si="62"/>
        <v>41.326528141123575</v>
      </c>
      <c r="F694" s="32">
        <f t="shared" si="61"/>
        <v>0.06077640054539948</v>
      </c>
      <c r="G694" s="37">
        <f t="shared" si="65"/>
        <v>0.0014044532514963187</v>
      </c>
      <c r="H694" s="32">
        <f t="shared" si="63"/>
        <v>41.315057354430046</v>
      </c>
      <c r="I694" s="32">
        <f t="shared" si="60"/>
        <v>0.06077640054539948</v>
      </c>
      <c r="J694" s="37">
        <f t="shared" si="64"/>
        <v>0.0014044532514963187</v>
      </c>
      <c r="K694" s="32"/>
      <c r="L694" s="32"/>
      <c r="M694" s="32"/>
      <c r="N694" s="32"/>
      <c r="O694" s="32"/>
      <c r="P694" s="32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</row>
    <row r="695" spans="2:65" ht="18">
      <c r="B695" s="30">
        <v>693</v>
      </c>
      <c r="C695" s="75"/>
      <c r="D695" s="32"/>
      <c r="E695" s="32">
        <f t="shared" si="62"/>
        <v>41.34946971451063</v>
      </c>
      <c r="F695" s="32">
        <f t="shared" si="61"/>
        <v>0.05989850608729607</v>
      </c>
      <c r="G695" s="37">
        <f t="shared" si="65"/>
        <v>0.001384236113245188</v>
      </c>
      <c r="H695" s="32">
        <f t="shared" si="63"/>
        <v>41.337998927817104</v>
      </c>
      <c r="I695" s="32">
        <f t="shared" si="60"/>
        <v>0.05989850608729607</v>
      </c>
      <c r="J695" s="37">
        <f t="shared" si="64"/>
        <v>0.001384236113245188</v>
      </c>
      <c r="K695" s="32"/>
      <c r="L695" s="32"/>
      <c r="M695" s="32"/>
      <c r="N695" s="32"/>
      <c r="O695" s="32"/>
      <c r="P695" s="32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</row>
    <row r="696" spans="2:65" ht="18">
      <c r="B696" s="30">
        <v>694</v>
      </c>
      <c r="C696" s="75"/>
      <c r="D696" s="32"/>
      <c r="E696" s="32">
        <f t="shared" si="62"/>
        <v>41.37241128789769</v>
      </c>
      <c r="F696" s="32">
        <f t="shared" si="61"/>
        <v>0.05902738948229486</v>
      </c>
      <c r="G696" s="37">
        <f t="shared" si="65"/>
        <v>0.0013641735804156925</v>
      </c>
      <c r="H696" s="32">
        <f t="shared" si="63"/>
        <v>41.36094050120416</v>
      </c>
      <c r="I696" s="32">
        <f t="shared" si="60"/>
        <v>0.05902738948229486</v>
      </c>
      <c r="J696" s="37">
        <f t="shared" si="64"/>
        <v>0.0013641735804156925</v>
      </c>
      <c r="K696" s="32"/>
      <c r="L696" s="32"/>
      <c r="M696" s="32"/>
      <c r="N696" s="32"/>
      <c r="O696" s="32"/>
      <c r="P696" s="32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</row>
    <row r="697" spans="2:65" ht="18">
      <c r="B697" s="30">
        <v>695</v>
      </c>
      <c r="C697" s="75"/>
      <c r="D697" s="32"/>
      <c r="E697" s="32">
        <f t="shared" si="62"/>
        <v>41.39535286128475</v>
      </c>
      <c r="F697" s="32">
        <f t="shared" si="61"/>
        <v>0.05816312510643914</v>
      </c>
      <c r="G697" s="37">
        <f t="shared" si="65"/>
        <v>0.0013442673953522753</v>
      </c>
      <c r="H697" s="32">
        <f t="shared" si="63"/>
        <v>41.38388207459122</v>
      </c>
      <c r="I697" s="32">
        <f t="shared" si="60"/>
        <v>0.05816312510643914</v>
      </c>
      <c r="J697" s="37">
        <f t="shared" si="64"/>
        <v>0.0013442673953522753</v>
      </c>
      <c r="K697" s="32"/>
      <c r="L697" s="32"/>
      <c r="M697" s="32"/>
      <c r="N697" s="32"/>
      <c r="O697" s="32"/>
      <c r="P697" s="32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</row>
    <row r="698" spans="2:65" ht="18">
      <c r="B698" s="30">
        <v>696</v>
      </c>
      <c r="C698" s="75"/>
      <c r="D698" s="32"/>
      <c r="E698" s="32">
        <f t="shared" si="62"/>
        <v>41.41829443467181</v>
      </c>
      <c r="F698" s="32">
        <f t="shared" si="61"/>
        <v>0.05730578420995333</v>
      </c>
      <c r="G698" s="37">
        <f t="shared" si="65"/>
        <v>0.0013245192285027906</v>
      </c>
      <c r="H698" s="32">
        <f t="shared" si="63"/>
        <v>41.40682364797828</v>
      </c>
      <c r="I698" s="32">
        <f t="shared" si="60"/>
        <v>0.05730578420995333</v>
      </c>
      <c r="J698" s="37">
        <f t="shared" si="64"/>
        <v>0.0013245192285027906</v>
      </c>
      <c r="K698" s="32"/>
      <c r="L698" s="32"/>
      <c r="M698" s="32"/>
      <c r="N698" s="32"/>
      <c r="O698" s="32"/>
      <c r="P698" s="32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</row>
    <row r="699" spans="2:65" ht="18">
      <c r="B699" s="30">
        <v>697</v>
      </c>
      <c r="C699" s="75"/>
      <c r="D699" s="32"/>
      <c r="E699" s="32">
        <f t="shared" si="62"/>
        <v>41.441236008058866</v>
      </c>
      <c r="F699" s="32">
        <f t="shared" si="61"/>
        <v>0.056455434934720106</v>
      </c>
      <c r="G699" s="37">
        <f t="shared" si="65"/>
        <v>0.0013049306788043655</v>
      </c>
      <c r="H699" s="32">
        <f t="shared" si="63"/>
        <v>41.42976522136534</v>
      </c>
      <c r="I699" s="32">
        <f t="shared" si="60"/>
        <v>0.056455434934720106</v>
      </c>
      <c r="J699" s="37">
        <f t="shared" si="64"/>
        <v>0.0013049306788043655</v>
      </c>
      <c r="K699" s="32"/>
      <c r="L699" s="32"/>
      <c r="M699" s="32"/>
      <c r="N699" s="32"/>
      <c r="O699" s="32"/>
      <c r="P699" s="32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</row>
    <row r="700" spans="2:65" ht="18">
      <c r="B700" s="30">
        <v>698</v>
      </c>
      <c r="C700" s="75"/>
      <c r="D700" s="32"/>
      <c r="E700" s="32">
        <f t="shared" si="62"/>
        <v>41.464177581445924</v>
      </c>
      <c r="F700" s="32">
        <f t="shared" si="61"/>
        <v>0.05561214233304347</v>
      </c>
      <c r="G700" s="37">
        <f t="shared" si="65"/>
        <v>0.0012855032740991042</v>
      </c>
      <c r="H700" s="32">
        <f t="shared" si="63"/>
        <v>41.452706794752395</v>
      </c>
      <c r="I700" s="32">
        <f t="shared" si="60"/>
        <v>0.05561214233304347</v>
      </c>
      <c r="J700" s="37">
        <f t="shared" si="64"/>
        <v>0.0012855032740991042</v>
      </c>
      <c r="K700" s="32"/>
      <c r="L700" s="32"/>
      <c r="M700" s="32"/>
      <c r="N700" s="32"/>
      <c r="O700" s="32"/>
      <c r="P700" s="32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</row>
    <row r="701" spans="2:65" ht="18">
      <c r="B701" s="30">
        <v>699</v>
      </c>
      <c r="C701" s="75"/>
      <c r="D701" s="32"/>
      <c r="E701" s="32">
        <f t="shared" si="62"/>
        <v>41.48711915483298</v>
      </c>
      <c r="F701" s="32">
        <f t="shared" si="61"/>
        <v>0.05477596838766726</v>
      </c>
      <c r="G701" s="37">
        <f t="shared" si="65"/>
        <v>0.0012662384715789433</v>
      </c>
      <c r="H701" s="32">
        <f t="shared" si="63"/>
        <v>41.47564836813945</v>
      </c>
      <c r="I701" s="32">
        <f t="shared" si="60"/>
        <v>0.05477596838766726</v>
      </c>
      <c r="J701" s="37">
        <f t="shared" si="64"/>
        <v>0.0012662384715789433</v>
      </c>
      <c r="K701" s="32"/>
      <c r="L701" s="32"/>
      <c r="M701" s="32"/>
      <c r="N701" s="32"/>
      <c r="O701" s="32"/>
      <c r="P701" s="32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</row>
    <row r="702" spans="2:65" ht="18">
      <c r="B702" s="30">
        <v>700</v>
      </c>
      <c r="C702" s="75"/>
      <c r="D702" s="32"/>
      <c r="E702" s="32">
        <f t="shared" si="62"/>
        <v>41.51006072822004</v>
      </c>
      <c r="F702" s="32">
        <f t="shared" si="61"/>
        <v>0.05394697203301914</v>
      </c>
      <c r="G702" s="37">
        <f t="shared" si="65"/>
        <v>0.0012471376582589642</v>
      </c>
      <c r="H702" s="32">
        <f t="shared" si="63"/>
        <v>41.49858994152651</v>
      </c>
      <c r="I702" s="32">
        <f t="shared" si="60"/>
        <v>0.05394697203301914</v>
      </c>
      <c r="J702" s="37">
        <f t="shared" si="64"/>
        <v>0.0012471376582589642</v>
      </c>
      <c r="K702" s="32"/>
      <c r="L702" s="32"/>
      <c r="M702" s="32"/>
      <c r="N702" s="32"/>
      <c r="O702" s="32"/>
      <c r="P702" s="32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</row>
    <row r="703" spans="2:65" ht="18">
      <c r="B703" s="30">
        <v>701</v>
      </c>
      <c r="C703" s="75"/>
      <c r="D703" s="32"/>
      <c r="E703" s="32">
        <f t="shared" si="62"/>
        <v>41.5330023016071</v>
      </c>
      <c r="F703" s="32">
        <f t="shared" si="61"/>
        <v>0.05312520917764859</v>
      </c>
      <c r="G703" s="37">
        <f t="shared" si="65"/>
        <v>0.0012282021514784616</v>
      </c>
      <c r="H703" s="32">
        <f t="shared" si="63"/>
        <v>41.52153151491357</v>
      </c>
      <c r="I703" s="32">
        <f t="shared" si="60"/>
        <v>0.05312520917764859</v>
      </c>
      <c r="J703" s="37">
        <f t="shared" si="64"/>
        <v>0.0012282021514784616</v>
      </c>
      <c r="K703" s="32"/>
      <c r="L703" s="32"/>
      <c r="M703" s="32"/>
      <c r="N703" s="32"/>
      <c r="O703" s="32"/>
      <c r="P703" s="32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</row>
    <row r="704" spans="2:65" ht="18">
      <c r="B704" s="30">
        <v>702</v>
      </c>
      <c r="C704" s="75"/>
      <c r="D704" s="32"/>
      <c r="E704" s="32">
        <f t="shared" si="62"/>
        <v>41.555943874994156</v>
      </c>
      <c r="F704" s="32">
        <f t="shared" si="61"/>
        <v>0.05231073272782789</v>
      </c>
      <c r="G704" s="37">
        <f t="shared" si="65"/>
        <v>0.0012094331994290445</v>
      </c>
      <c r="H704" s="32">
        <f t="shared" si="63"/>
        <v>41.54447308830063</v>
      </c>
      <c r="I704" s="32">
        <f t="shared" si="60"/>
        <v>0.05231073272782789</v>
      </c>
      <c r="J704" s="37">
        <f t="shared" si="64"/>
        <v>0.0012094331994290445</v>
      </c>
      <c r="K704" s="32"/>
      <c r="L704" s="32"/>
      <c r="M704" s="32"/>
      <c r="N704" s="32"/>
      <c r="O704" s="32"/>
      <c r="P704" s="32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</row>
    <row r="705" spans="2:65" ht="18">
      <c r="B705" s="30">
        <v>703</v>
      </c>
      <c r="C705" s="75"/>
      <c r="D705" s="32"/>
      <c r="E705" s="32">
        <f t="shared" si="62"/>
        <v>41.578885448381214</v>
      </c>
      <c r="F705" s="32">
        <f t="shared" si="61"/>
        <v>0.05150359261228428</v>
      </c>
      <c r="G705" s="37">
        <f t="shared" si="65"/>
        <v>0.0011908319817090572</v>
      </c>
      <c r="H705" s="32">
        <f t="shared" si="63"/>
        <v>41.567414661687685</v>
      </c>
      <c r="I705" s="32">
        <f t="shared" si="60"/>
        <v>0.05150359261228428</v>
      </c>
      <c r="J705" s="37">
        <f t="shared" si="64"/>
        <v>0.0011908319817090572</v>
      </c>
      <c r="K705" s="32"/>
      <c r="L705" s="32"/>
      <c r="M705" s="32"/>
      <c r="N705" s="32"/>
      <c r="O705" s="32"/>
      <c r="P705" s="32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</row>
    <row r="706" spans="2:65" ht="18">
      <c r="B706" s="30">
        <v>704</v>
      </c>
      <c r="C706" s="75"/>
      <c r="D706" s="32"/>
      <c r="E706" s="32">
        <f t="shared" si="62"/>
        <v>41.60182702176827</v>
      </c>
      <c r="F706" s="32">
        <f t="shared" si="61"/>
        <v>0.050703835808031505</v>
      </c>
      <c r="G706" s="37">
        <f t="shared" si="65"/>
        <v>0.001172399609903584</v>
      </c>
      <c r="H706" s="32">
        <f t="shared" si="63"/>
        <v>41.59035623507474</v>
      </c>
      <c r="I706" s="32">
        <f t="shared" si="60"/>
        <v>0.050703835808031505</v>
      </c>
      <c r="J706" s="37">
        <f t="shared" si="64"/>
        <v>0.001172399609903584</v>
      </c>
      <c r="K706" s="32"/>
      <c r="L706" s="32"/>
      <c r="M706" s="32"/>
      <c r="N706" s="32"/>
      <c r="O706" s="32"/>
      <c r="P706" s="32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</row>
    <row r="707" spans="2:65" ht="18">
      <c r="B707" s="30">
        <v>705</v>
      </c>
      <c r="C707" s="75"/>
      <c r="D707" s="32"/>
      <c r="E707" s="32">
        <f t="shared" si="62"/>
        <v>41.62476859515533</v>
      </c>
      <c r="F707" s="32">
        <f t="shared" si="61"/>
        <v>0.04991150636726828</v>
      </c>
      <c r="G707" s="37">
        <f t="shared" si="65"/>
        <v>0.0011541371281893037</v>
      </c>
      <c r="H707" s="32">
        <f t="shared" si="63"/>
        <v>41.6132978084618</v>
      </c>
      <c r="I707" s="32">
        <f t="shared" si="60"/>
        <v>0.04991150636726828</v>
      </c>
      <c r="J707" s="37">
        <f t="shared" si="64"/>
        <v>0.0011541371281893037</v>
      </c>
      <c r="K707" s="32"/>
      <c r="L707" s="32"/>
      <c r="M707" s="32"/>
      <c r="N707" s="32"/>
      <c r="O707" s="32"/>
      <c r="P707" s="32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</row>
    <row r="708" spans="2:65" ht="18">
      <c r="B708" s="30">
        <v>706</v>
      </c>
      <c r="C708" s="75"/>
      <c r="D708" s="32"/>
      <c r="E708" s="32">
        <f t="shared" si="62"/>
        <v>41.64771016854239</v>
      </c>
      <c r="F708" s="32">
        <f t="shared" si="61"/>
        <v>0.04912664544531154</v>
      </c>
      <c r="G708" s="37">
        <f t="shared" si="65"/>
        <v>0.0011360455139634534</v>
      </c>
      <c r="H708" s="32">
        <f t="shared" si="63"/>
        <v>41.63623938184886</v>
      </c>
      <c r="I708" s="32">
        <f t="shared" si="60"/>
        <v>0.04912664544531154</v>
      </c>
      <c r="J708" s="37">
        <f t="shared" si="64"/>
        <v>0.0011360455139634534</v>
      </c>
      <c r="K708" s="32"/>
      <c r="L708" s="32"/>
      <c r="M708" s="32"/>
      <c r="N708" s="32"/>
      <c r="O708" s="32"/>
      <c r="P708" s="32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</row>
    <row r="709" spans="2:65" ht="18">
      <c r="B709" s="30">
        <v>707</v>
      </c>
      <c r="C709" s="75"/>
      <c r="D709" s="32"/>
      <c r="E709" s="32">
        <f t="shared" si="62"/>
        <v>41.67065174192945</v>
      </c>
      <c r="F709" s="32">
        <f t="shared" si="61"/>
        <v>0.04834929132953133</v>
      </c>
      <c r="G709" s="37">
        <f t="shared" si="65"/>
        <v>0.0011181256784961492</v>
      </c>
      <c r="H709" s="32">
        <f t="shared" si="63"/>
        <v>41.65918095523592</v>
      </c>
      <c r="I709" s="32">
        <f t="shared" si="60"/>
        <v>0.04834929132953133</v>
      </c>
      <c r="J709" s="37">
        <f t="shared" si="64"/>
        <v>0.0011181256784961492</v>
      </c>
      <c r="K709" s="32"/>
      <c r="L709" s="32"/>
      <c r="M709" s="32"/>
      <c r="N709" s="32"/>
      <c r="O709" s="32"/>
      <c r="P709" s="32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</row>
    <row r="710" spans="2:65" ht="18">
      <c r="B710" s="30">
        <v>708</v>
      </c>
      <c r="C710" s="75"/>
      <c r="D710" s="32"/>
      <c r="E710" s="32">
        <f t="shared" si="62"/>
        <v>41.693593315316505</v>
      </c>
      <c r="F710" s="32">
        <f t="shared" si="61"/>
        <v>0.04757947946925493</v>
      </c>
      <c r="G710" s="37">
        <f t="shared" si="65"/>
        <v>0.0011003784676053181</v>
      </c>
      <c r="H710" s="32">
        <f t="shared" si="63"/>
        <v>41.682122528622976</v>
      </c>
      <c r="I710" s="32">
        <f t="shared" si="60"/>
        <v>0.04757947946925493</v>
      </c>
      <c r="J710" s="37">
        <f t="shared" si="64"/>
        <v>0.0011003784676053181</v>
      </c>
      <c r="K710" s="32"/>
      <c r="L710" s="32"/>
      <c r="M710" s="32"/>
      <c r="N710" s="32"/>
      <c r="O710" s="32"/>
      <c r="P710" s="32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</row>
    <row r="711" spans="2:65" ht="18">
      <c r="B711" s="30">
        <v>709</v>
      </c>
      <c r="C711" s="75"/>
      <c r="D711" s="32"/>
      <c r="E711" s="32">
        <f t="shared" si="62"/>
        <v>41.71653488870356</v>
      </c>
      <c r="F711" s="32">
        <f t="shared" si="61"/>
        <v>0.04681724250660686</v>
      </c>
      <c r="G711" s="37">
        <f t="shared" si="65"/>
        <v>0.0010828046623534795</v>
      </c>
      <c r="H711" s="32">
        <f t="shared" si="63"/>
        <v>41.705064102010034</v>
      </c>
      <c r="I711" s="32">
        <f t="shared" si="60"/>
        <v>0.04681724250660686</v>
      </c>
      <c r="J711" s="37">
        <f t="shared" si="64"/>
        <v>0.0010828046623534795</v>
      </c>
      <c r="K711" s="32"/>
      <c r="L711" s="32"/>
      <c r="M711" s="32"/>
      <c r="N711" s="32"/>
      <c r="O711" s="32"/>
      <c r="P711" s="32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</row>
    <row r="712" spans="2:65" ht="18">
      <c r="B712" s="30">
        <v>710</v>
      </c>
      <c r="C712" s="75"/>
      <c r="D712" s="32"/>
      <c r="E712" s="32">
        <f t="shared" si="62"/>
        <v>41.73947646209062</v>
      </c>
      <c r="F712" s="32">
        <f t="shared" si="61"/>
        <v>0.046062610308251636</v>
      </c>
      <c r="G712" s="37">
        <f t="shared" si="65"/>
        <v>0.001065404979765618</v>
      </c>
      <c r="H712" s="32">
        <f t="shared" si="63"/>
        <v>41.72800567539709</v>
      </c>
      <c r="I712" s="32">
        <f t="shared" si="60"/>
        <v>0.046062610308251636</v>
      </c>
      <c r="J712" s="37">
        <f t="shared" si="64"/>
        <v>0.001065404979765618</v>
      </c>
      <c r="K712" s="32"/>
      <c r="L712" s="32"/>
      <c r="M712" s="32"/>
      <c r="N712" s="32"/>
      <c r="O712" s="32"/>
      <c r="P712" s="32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</row>
    <row r="713" spans="2:65" ht="18">
      <c r="B713" s="30">
        <v>711</v>
      </c>
      <c r="C713" s="75"/>
      <c r="D713" s="32"/>
      <c r="E713" s="32">
        <f t="shared" si="62"/>
        <v>41.76241803547768</v>
      </c>
      <c r="F713" s="32">
        <f t="shared" si="61"/>
        <v>0.04531560999800622</v>
      </c>
      <c r="G713" s="37">
        <f t="shared" si="65"/>
        <v>0.0010481800735673912</v>
      </c>
      <c r="H713" s="32">
        <f t="shared" si="63"/>
        <v>41.75094724878415</v>
      </c>
      <c r="I713" s="32">
        <f t="shared" si="60"/>
        <v>0.04531560999800622</v>
      </c>
      <c r="J713" s="37">
        <f t="shared" si="64"/>
        <v>0.0010481800735673912</v>
      </c>
      <c r="K713" s="32"/>
      <c r="L713" s="32"/>
      <c r="M713" s="32"/>
      <c r="N713" s="32"/>
      <c r="O713" s="32"/>
      <c r="P713" s="32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</row>
    <row r="714" spans="2:65" ht="18">
      <c r="B714" s="30">
        <v>712</v>
      </c>
      <c r="C714" s="75"/>
      <c r="D714" s="32"/>
      <c r="E714" s="32">
        <f t="shared" si="62"/>
        <v>41.78535960886474</v>
      </c>
      <c r="F714" s="32">
        <f t="shared" si="61"/>
        <v>0.04457626599028855</v>
      </c>
      <c r="G714" s="37">
        <f t="shared" si="65"/>
        <v>0.0010311305349428976</v>
      </c>
      <c r="H714" s="32">
        <f t="shared" si="63"/>
        <v>41.77388882217121</v>
      </c>
      <c r="I714" s="32">
        <f t="shared" si="60"/>
        <v>0.04457626599028855</v>
      </c>
      <c r="J714" s="37">
        <f t="shared" si="64"/>
        <v>0.0010311305349428976</v>
      </c>
      <c r="K714" s="32"/>
      <c r="L714" s="32"/>
      <c r="M714" s="32"/>
      <c r="N714" s="32"/>
      <c r="O714" s="32"/>
      <c r="P714" s="32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</row>
    <row r="715" spans="2:65" ht="18">
      <c r="B715" s="30">
        <v>713</v>
      </c>
      <c r="C715" s="75"/>
      <c r="D715" s="32"/>
      <c r="E715" s="32">
        <f t="shared" si="62"/>
        <v>41.808301182251796</v>
      </c>
      <c r="F715" s="32">
        <f t="shared" si="61"/>
        <v>0.04384460002436896</v>
      </c>
      <c r="G715" s="37">
        <f t="shared" si="65"/>
        <v>0.001014256893311251</v>
      </c>
      <c r="H715" s="32">
        <f t="shared" si="63"/>
        <v>41.79683039555827</v>
      </c>
      <c r="I715" s="32">
        <f t="shared" si="60"/>
        <v>0.04384460002436896</v>
      </c>
      <c r="J715" s="37">
        <f t="shared" si="64"/>
        <v>0.001014256893311251</v>
      </c>
      <c r="K715" s="32"/>
      <c r="L715" s="32"/>
      <c r="M715" s="32"/>
      <c r="N715" s="32"/>
      <c r="O715" s="32"/>
      <c r="P715" s="32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</row>
    <row r="716" spans="2:65" ht="18">
      <c r="B716" s="30">
        <v>714</v>
      </c>
      <c r="C716" s="75"/>
      <c r="D716" s="32"/>
      <c r="E716" s="32">
        <f t="shared" si="62"/>
        <v>41.831242755638854</v>
      </c>
      <c r="F716" s="32">
        <f t="shared" si="61"/>
        <v>0.043120631199391024</v>
      </c>
      <c r="G716" s="37">
        <f t="shared" si="65"/>
        <v>0.0009975596171211856</v>
      </c>
      <c r="H716" s="32">
        <f t="shared" si="63"/>
        <v>41.819771968945325</v>
      </c>
      <c r="I716" s="32">
        <f t="shared" si="60"/>
        <v>0.043120631199391024</v>
      </c>
      <c r="J716" s="37">
        <f t="shared" si="64"/>
        <v>0.0009975596171211856</v>
      </c>
      <c r="K716" s="32"/>
      <c r="L716" s="32"/>
      <c r="M716" s="32"/>
      <c r="N716" s="32"/>
      <c r="O716" s="32"/>
      <c r="P716" s="32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</row>
    <row r="717" spans="2:65" ht="18">
      <c r="B717" s="30">
        <v>715</v>
      </c>
      <c r="C717" s="75"/>
      <c r="D717" s="32"/>
      <c r="E717" s="32">
        <f t="shared" si="62"/>
        <v>41.85418432902591</v>
      </c>
      <c r="F717" s="32">
        <f t="shared" si="61"/>
        <v>0.0424043760101284</v>
      </c>
      <c r="G717" s="37">
        <f t="shared" si="65"/>
        <v>0.0009810391146629338</v>
      </c>
      <c r="H717" s="32">
        <f t="shared" si="63"/>
        <v>41.84271354233238</v>
      </c>
      <c r="I717" s="32">
        <f t="shared" si="60"/>
        <v>0.0424043760101284</v>
      </c>
      <c r="J717" s="37">
        <f t="shared" si="64"/>
        <v>0.0009810391146629338</v>
      </c>
      <c r="K717" s="32"/>
      <c r="L717" s="32"/>
      <c r="M717" s="32"/>
      <c r="N717" s="32"/>
      <c r="O717" s="32"/>
      <c r="P717" s="32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</row>
    <row r="718" spans="2:65" ht="18">
      <c r="B718" s="30">
        <v>716</v>
      </c>
      <c r="C718" s="75"/>
      <c r="D718" s="32"/>
      <c r="E718" s="32">
        <f t="shared" si="62"/>
        <v>41.87712590241297</v>
      </c>
      <c r="F718" s="32">
        <f t="shared" si="61"/>
        <v>0.041695848383444326</v>
      </c>
      <c r="G718" s="37">
        <f t="shared" si="65"/>
        <v>0.0009646957348966036</v>
      </c>
      <c r="H718" s="32">
        <f t="shared" si="63"/>
        <v>41.86565511571944</v>
      </c>
      <c r="I718" s="32">
        <f t="shared" si="60"/>
        <v>0.041695848383444326</v>
      </c>
      <c r="J718" s="37">
        <f t="shared" si="64"/>
        <v>0.0009646957348966036</v>
      </c>
      <c r="K718" s="32"/>
      <c r="L718" s="32"/>
      <c r="M718" s="32"/>
      <c r="N718" s="32"/>
      <c r="O718" s="32"/>
      <c r="P718" s="32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</row>
    <row r="719" spans="2:65" ht="18">
      <c r="B719" s="30">
        <v>717</v>
      </c>
      <c r="C719" s="75"/>
      <c r="D719" s="32"/>
      <c r="E719" s="32">
        <f t="shared" si="62"/>
        <v>41.90006747580003</v>
      </c>
      <c r="F719" s="32">
        <f t="shared" si="61"/>
        <v>0.04099505971542066</v>
      </c>
      <c r="G719" s="37">
        <f t="shared" si="65"/>
        <v>0.0009485297682962963</v>
      </c>
      <c r="H719" s="32">
        <f t="shared" si="63"/>
        <v>41.8885966891065</v>
      </c>
      <c r="I719" s="32">
        <f t="shared" si="60"/>
        <v>0</v>
      </c>
      <c r="J719" s="37">
        <f t="shared" si="64"/>
        <v>0.0004782841828122191</v>
      </c>
      <c r="K719" s="32"/>
      <c r="L719" s="32"/>
      <c r="M719" s="32"/>
      <c r="N719" s="32"/>
      <c r="O719" s="32"/>
      <c r="P719" s="32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</row>
    <row r="720" spans="2:65" ht="18">
      <c r="B720" s="30">
        <v>718</v>
      </c>
      <c r="C720" s="75"/>
      <c r="D720" s="32"/>
      <c r="E720" s="32">
        <f t="shared" si="62"/>
        <v>41.92300904918709</v>
      </c>
      <c r="F720" s="32">
        <f t="shared" si="61"/>
        <v>0.04030201890912285</v>
      </c>
      <c r="G720" s="37">
        <f t="shared" si="65"/>
        <v>0.0009325414477092009</v>
      </c>
      <c r="H720" s="32">
        <f t="shared" si="63"/>
        <v>41.91153826249356</v>
      </c>
      <c r="I720" s="32">
        <f t="shared" si="60"/>
        <v>0</v>
      </c>
      <c r="J720" s="37">
        <f t="shared" si="64"/>
        <v>0</v>
      </c>
      <c r="K720" s="32"/>
      <c r="L720" s="32"/>
      <c r="M720" s="32"/>
      <c r="N720" s="32"/>
      <c r="O720" s="32"/>
      <c r="P720" s="32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</row>
    <row r="721" spans="2:65" ht="18">
      <c r="B721" s="30">
        <v>719</v>
      </c>
      <c r="C721" s="75"/>
      <c r="D721" s="32"/>
      <c r="E721" s="32">
        <f t="shared" si="62"/>
        <v>41.945950622574145</v>
      </c>
      <c r="F721" s="32">
        <f t="shared" si="61"/>
        <v>0.039616732412968224</v>
      </c>
      <c r="G721" s="37">
        <f t="shared" si="65"/>
        <v>0.0009167309492289017</v>
      </c>
      <c r="H721" s="32">
        <f t="shared" si="63"/>
        <v>41.934479835880616</v>
      </c>
      <c r="I721" s="32">
        <f t="shared" si="60"/>
        <v>0</v>
      </c>
      <c r="J721" s="37">
        <f t="shared" si="64"/>
        <v>0</v>
      </c>
      <c r="K721" s="32"/>
      <c r="L721" s="32"/>
      <c r="M721" s="32"/>
      <c r="N721" s="32"/>
      <c r="O721" s="32"/>
      <c r="P721" s="32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</row>
    <row r="722" spans="2:65" ht="18">
      <c r="B722" s="30">
        <v>720</v>
      </c>
      <c r="C722" s="75"/>
      <c r="D722" s="32"/>
      <c r="E722" s="32">
        <f t="shared" si="62"/>
        <v>41.9688921959612</v>
      </c>
      <c r="F722" s="32">
        <f t="shared" si="61"/>
        <v>0.03893920425966423</v>
      </c>
      <c r="G722" s="37">
        <f t="shared" si="65"/>
        <v>0.0009010983930821453</v>
      </c>
      <c r="H722" s="32">
        <f t="shared" si="63"/>
        <v>41.957421409267674</v>
      </c>
      <c r="I722" s="32">
        <f t="shared" si="60"/>
        <v>0</v>
      </c>
      <c r="J722" s="37">
        <f t="shared" si="64"/>
        <v>0</v>
      </c>
      <c r="K722" s="32"/>
      <c r="L722" s="32"/>
      <c r="M722" s="32"/>
      <c r="N722" s="32"/>
      <c r="O722" s="32"/>
      <c r="P722" s="32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</row>
    <row r="723" spans="2:65" ht="18">
      <c r="B723" s="30">
        <v>721</v>
      </c>
      <c r="C723" s="75"/>
      <c r="D723" s="32"/>
      <c r="E723" s="32">
        <f t="shared" si="62"/>
        <v>41.99183376934826</v>
      </c>
      <c r="F723" s="32">
        <f t="shared" si="61"/>
        <v>0.03826943610568408</v>
      </c>
      <c r="G723" s="37">
        <f t="shared" si="65"/>
        <v>0.0008856438445283096</v>
      </c>
      <c r="H723" s="32">
        <f t="shared" si="63"/>
        <v>41.98036298265473</v>
      </c>
      <c r="I723" s="32">
        <f t="shared" si="60"/>
        <v>0</v>
      </c>
      <c r="J723" s="37">
        <f t="shared" si="64"/>
        <v>0</v>
      </c>
      <c r="K723" s="32"/>
      <c r="L723" s="32"/>
      <c r="M723" s="32"/>
      <c r="N723" s="32"/>
      <c r="O723" s="32"/>
      <c r="P723" s="32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</row>
    <row r="724" spans="2:65" ht="18">
      <c r="B724" s="30">
        <v>722</v>
      </c>
      <c r="C724" s="75"/>
      <c r="D724" s="32"/>
      <c r="E724" s="32">
        <f t="shared" si="62"/>
        <v>42.01477534273532</v>
      </c>
      <c r="F724" s="32">
        <f t="shared" si="61"/>
        <v>0.037607427271247065</v>
      </c>
      <c r="G724" s="37">
        <f t="shared" si="65"/>
        <v>0.0008703673147708255</v>
      </c>
      <c r="H724" s="32">
        <f t="shared" si="63"/>
        <v>42.00330455604179</v>
      </c>
      <c r="I724" s="32">
        <f t="shared" si="60"/>
        <v>0</v>
      </c>
      <c r="J724" s="37">
        <f t="shared" si="64"/>
        <v>0</v>
      </c>
      <c r="K724" s="32"/>
      <c r="L724" s="32"/>
      <c r="M724" s="32"/>
      <c r="N724" s="32"/>
      <c r="O724" s="32"/>
      <c r="P724" s="32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</row>
    <row r="725" spans="2:65" ht="18">
      <c r="B725" s="30">
        <v>723</v>
      </c>
      <c r="C725" s="75"/>
      <c r="D725" s="32"/>
      <c r="E725" s="32">
        <f t="shared" si="62"/>
        <v>42.03771691612238</v>
      </c>
      <c r="F725" s="32">
        <f t="shared" si="61"/>
        <v>0.03695317478077116</v>
      </c>
      <c r="G725" s="37">
        <f t="shared" si="65"/>
        <v>0.0008552687618798076</v>
      </c>
      <c r="H725" s="32">
        <f t="shared" si="63"/>
        <v>42.02624612942885</v>
      </c>
      <c r="I725" s="32">
        <f t="shared" si="60"/>
        <v>0</v>
      </c>
      <c r="J725" s="37">
        <f t="shared" si="64"/>
        <v>0</v>
      </c>
      <c r="K725" s="32"/>
      <c r="L725" s="32"/>
      <c r="M725" s="32"/>
      <c r="N725" s="32"/>
      <c r="O725" s="32"/>
      <c r="P725" s="32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</row>
    <row r="726" spans="2:65" ht="18">
      <c r="B726" s="30">
        <v>724</v>
      </c>
      <c r="C726" s="75"/>
      <c r="D726" s="32"/>
      <c r="E726" s="32">
        <f t="shared" si="62"/>
        <v>42.060658489509436</v>
      </c>
      <c r="F726" s="32">
        <f t="shared" si="61"/>
        <v>0.03630667340376578</v>
      </c>
      <c r="G726" s="37">
        <f t="shared" si="65"/>
        <v>0.0008403480917251468</v>
      </c>
      <c r="H726" s="32">
        <f t="shared" si="63"/>
        <v>42.04918770281591</v>
      </c>
      <c r="I726" s="32">
        <f t="shared" si="60"/>
        <v>0</v>
      </c>
      <c r="J726" s="37">
        <f t="shared" si="64"/>
        <v>0</v>
      </c>
      <c r="K726" s="32"/>
      <c r="L726" s="32"/>
      <c r="M726" s="32"/>
      <c r="N726" s="32"/>
      <c r="O726" s="32"/>
      <c r="P726" s="32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</row>
    <row r="727" spans="2:65" ht="18">
      <c r="B727" s="30">
        <v>725</v>
      </c>
      <c r="C727" s="75"/>
      <c r="D727" s="32"/>
      <c r="E727" s="32">
        <f t="shared" si="62"/>
        <v>42.083600062896494</v>
      </c>
      <c r="F727" s="32">
        <f t="shared" si="61"/>
        <v>0.035667915696132674</v>
      </c>
      <c r="G727" s="37">
        <f t="shared" si="65"/>
        <v>0.0008256051589193383</v>
      </c>
      <c r="H727" s="32">
        <f t="shared" si="63"/>
        <v>42.072129276202965</v>
      </c>
      <c r="I727" s="32">
        <f t="shared" si="60"/>
        <v>0</v>
      </c>
      <c r="J727" s="37">
        <f t="shared" si="64"/>
        <v>0</v>
      </c>
      <c r="K727" s="32"/>
      <c r="L727" s="32"/>
      <c r="M727" s="32"/>
      <c r="N727" s="32"/>
      <c r="O727" s="32"/>
      <c r="P727" s="32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</row>
    <row r="728" spans="2:65" ht="18">
      <c r="B728" s="30">
        <v>726</v>
      </c>
      <c r="C728" s="75"/>
      <c r="D728" s="32"/>
      <c r="E728" s="32">
        <f t="shared" si="62"/>
        <v>42.10654163628355</v>
      </c>
      <c r="F728" s="32">
        <f t="shared" si="61"/>
        <v>0.035036892041843314</v>
      </c>
      <c r="G728" s="37">
        <f t="shared" si="65"/>
        <v>0.0008110397677693068</v>
      </c>
      <c r="H728" s="32">
        <f t="shared" si="63"/>
        <v>42.09507084959002</v>
      </c>
      <c r="I728" s="32">
        <f t="shared" si="60"/>
        <v>0</v>
      </c>
      <c r="J728" s="37">
        <f t="shared" si="64"/>
        <v>0</v>
      </c>
      <c r="K728" s="32"/>
      <c r="L728" s="32"/>
      <c r="M728" s="32"/>
      <c r="N728" s="32"/>
      <c r="O728" s="32"/>
      <c r="P728" s="32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</row>
    <row r="729" spans="2:65" ht="18">
      <c r="B729" s="30">
        <v>727</v>
      </c>
      <c r="C729" s="75"/>
      <c r="D729" s="32"/>
      <c r="E729" s="32">
        <f t="shared" si="62"/>
        <v>42.12948320967061</v>
      </c>
      <c r="F729" s="32">
        <f t="shared" si="61"/>
        <v>0.03441359069496152</v>
      </c>
      <c r="G729" s="37">
        <f t="shared" si="65"/>
        <v>0.0007966516732365118</v>
      </c>
      <c r="H729" s="32">
        <f t="shared" si="63"/>
        <v>42.11801242297708</v>
      </c>
      <c r="I729" s="32">
        <f t="shared" si="60"/>
        <v>0</v>
      </c>
      <c r="J729" s="37">
        <f t="shared" si="64"/>
        <v>0</v>
      </c>
      <c r="K729" s="32"/>
      <c r="L729" s="32"/>
      <c r="M729" s="32"/>
      <c r="N729" s="32"/>
      <c r="O729" s="32"/>
      <c r="P729" s="32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</row>
    <row r="730" spans="2:65" ht="18">
      <c r="B730" s="30">
        <v>728</v>
      </c>
      <c r="C730" s="75"/>
      <c r="D730" s="32"/>
      <c r="E730" s="32">
        <f t="shared" si="62"/>
        <v>42.15242478305767</v>
      </c>
      <c r="F730" s="32">
        <f t="shared" si="61"/>
        <v>0.03379799782197999</v>
      </c>
      <c r="G730" s="37">
        <f t="shared" si="65"/>
        <v>0.0007824405819046135</v>
      </c>
      <c r="H730" s="32">
        <f t="shared" si="63"/>
        <v>42.14095399636414</v>
      </c>
      <c r="I730" s="32">
        <f t="shared" si="60"/>
        <v>0</v>
      </c>
      <c r="J730" s="37">
        <f t="shared" si="64"/>
        <v>0</v>
      </c>
      <c r="K730" s="32"/>
      <c r="L730" s="32"/>
      <c r="M730" s="32"/>
      <c r="N730" s="32"/>
      <c r="O730" s="32"/>
      <c r="P730" s="32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</row>
    <row r="731" spans="2:65" ht="18">
      <c r="B731" s="30">
        <v>729</v>
      </c>
      <c r="C731" s="75"/>
      <c r="D731" s="32"/>
      <c r="E731" s="32">
        <f t="shared" si="62"/>
        <v>42.17536635644473</v>
      </c>
      <c r="F731" s="32">
        <f t="shared" si="61"/>
        <v>0.03319009754444041</v>
      </c>
      <c r="G731" s="37">
        <f t="shared" si="65"/>
        <v>0.0007684061529539919</v>
      </c>
      <c r="H731" s="32">
        <f t="shared" si="63"/>
        <v>42.1638955697512</v>
      </c>
      <c r="I731" s="32">
        <f t="shared" si="60"/>
        <v>0</v>
      </c>
      <c r="J731" s="37">
        <f t="shared" si="64"/>
        <v>0</v>
      </c>
      <c r="K731" s="32"/>
      <c r="L731" s="32"/>
      <c r="M731" s="32"/>
      <c r="N731" s="32"/>
      <c r="O731" s="32"/>
      <c r="P731" s="32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</row>
    <row r="732" spans="2:65" ht="18">
      <c r="B732" s="30">
        <v>730</v>
      </c>
      <c r="C732" s="75"/>
      <c r="D732" s="32"/>
      <c r="E732" s="32">
        <f t="shared" si="62"/>
        <v>42.198307929831785</v>
      </c>
      <c r="F732" s="32">
        <f t="shared" si="61"/>
        <v>0.032589871981806344</v>
      </c>
      <c r="G732" s="37">
        <f t="shared" si="65"/>
        <v>0.0007545479991424196</v>
      </c>
      <c r="H732" s="32">
        <f t="shared" si="63"/>
        <v>42.186837143138256</v>
      </c>
      <c r="I732" s="32">
        <f t="shared" si="60"/>
        <v>0</v>
      </c>
      <c r="J732" s="37">
        <f t="shared" si="64"/>
        <v>0</v>
      </c>
      <c r="K732" s="32"/>
      <c r="L732" s="32"/>
      <c r="M732" s="32"/>
      <c r="N732" s="32"/>
      <c r="O732" s="32"/>
      <c r="P732" s="32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</row>
    <row r="733" spans="2:65" ht="18">
      <c r="B733" s="30">
        <v>731</v>
      </c>
      <c r="C733" s="75"/>
      <c r="D733" s="32"/>
      <c r="E733" s="32">
        <f t="shared" si="62"/>
        <v>42.22124950321884</v>
      </c>
      <c r="F733" s="32">
        <f t="shared" si="61"/>
        <v>0.03199730129455919</v>
      </c>
      <c r="G733" s="37">
        <f t="shared" si="65"/>
        <v>0.0007408656877911907</v>
      </c>
      <c r="H733" s="32">
        <f t="shared" si="63"/>
        <v>42.209778716525314</v>
      </c>
      <c r="I733" s="32">
        <f t="shared" si="60"/>
        <v>0</v>
      </c>
      <c r="J733" s="37">
        <f t="shared" si="64"/>
        <v>0</v>
      </c>
      <c r="K733" s="32"/>
      <c r="L733" s="32"/>
      <c r="M733" s="32"/>
      <c r="N733" s="32"/>
      <c r="O733" s="32"/>
      <c r="P733" s="32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</row>
    <row r="734" spans="2:65" ht="18">
      <c r="B734" s="30">
        <v>732</v>
      </c>
      <c r="C734" s="75"/>
      <c r="D734" s="32"/>
      <c r="E734" s="32">
        <f t="shared" si="62"/>
        <v>42.2441910766059</v>
      </c>
      <c r="F734" s="32">
        <f t="shared" si="61"/>
        <v>0.03141236372748741</v>
      </c>
      <c r="G734" s="37">
        <f t="shared" si="65"/>
        <v>0.0007273587417760283</v>
      </c>
      <c r="H734" s="32">
        <f t="shared" si="63"/>
        <v>42.23272028991237</v>
      </c>
      <c r="I734" s="32">
        <f t="shared" si="60"/>
        <v>0</v>
      </c>
      <c r="J734" s="37">
        <f t="shared" si="64"/>
        <v>0</v>
      </c>
      <c r="K734" s="32"/>
      <c r="L734" s="32"/>
      <c r="M734" s="32"/>
      <c r="N734" s="32"/>
      <c r="O734" s="32"/>
      <c r="P734" s="32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</row>
    <row r="735" spans="2:65" ht="18">
      <c r="B735" s="30">
        <v>733</v>
      </c>
      <c r="C735" s="75"/>
      <c r="D735" s="32"/>
      <c r="E735" s="32">
        <f t="shared" si="62"/>
        <v>42.26713264999296</v>
      </c>
      <c r="F735" s="32">
        <f t="shared" si="61"/>
        <v>0.03083503565313983</v>
      </c>
      <c r="G735" s="37">
        <f t="shared" si="65"/>
        <v>0.0007140266405220891</v>
      </c>
      <c r="H735" s="32">
        <f t="shared" si="63"/>
        <v>42.25566186329943</v>
      </c>
      <c r="I735" s="32">
        <f t="shared" si="60"/>
        <v>0</v>
      </c>
      <c r="J735" s="37">
        <f t="shared" si="64"/>
        <v>0</v>
      </c>
      <c r="K735" s="32"/>
      <c r="L735" s="32"/>
      <c r="M735" s="32"/>
      <c r="N735" s="32"/>
      <c r="O735" s="32"/>
      <c r="P735" s="32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</row>
    <row r="736" spans="2:65" ht="18">
      <c r="B736" s="30">
        <v>734</v>
      </c>
      <c r="C736" s="75"/>
      <c r="D736" s="32"/>
      <c r="E736" s="32">
        <f t="shared" si="62"/>
        <v>42.29007422338002</v>
      </c>
      <c r="F736" s="32">
        <f t="shared" si="61"/>
        <v>0.030265291615414337</v>
      </c>
      <c r="G736" s="37">
        <f t="shared" si="65"/>
        <v>0.000700868821002403</v>
      </c>
      <c r="H736" s="32">
        <f t="shared" si="63"/>
        <v>42.27860343668649</v>
      </c>
      <c r="I736" s="32">
        <f t="shared" si="60"/>
        <v>0</v>
      </c>
      <c r="J736" s="37">
        <f t="shared" si="64"/>
        <v>0</v>
      </c>
      <c r="K736" s="32"/>
      <c r="L736" s="32"/>
      <c r="M736" s="32"/>
      <c r="N736" s="32"/>
      <c r="O736" s="32"/>
      <c r="P736" s="32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</row>
    <row r="737" spans="2:65" ht="18">
      <c r="B737" s="30">
        <v>735</v>
      </c>
      <c r="C737" s="75"/>
      <c r="D737" s="32"/>
      <c r="E737" s="32">
        <f t="shared" si="62"/>
        <v>42.313015796767075</v>
      </c>
      <c r="F737" s="32">
        <f t="shared" si="61"/>
        <v>0.029703104373253325</v>
      </c>
      <c r="G737" s="37">
        <f t="shared" si="65"/>
        <v>0.0006878846787390916</v>
      </c>
      <c r="H737" s="32">
        <f t="shared" si="63"/>
        <v>42.301545010073546</v>
      </c>
      <c r="I737" s="32">
        <f t="shared" si="60"/>
        <v>0</v>
      </c>
      <c r="J737" s="37">
        <f t="shared" si="64"/>
        <v>0</v>
      </c>
      <c r="K737" s="32"/>
      <c r="L737" s="32"/>
      <c r="M737" s="32"/>
      <c r="N737" s="32"/>
      <c r="O737" s="32"/>
      <c r="P737" s="32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</row>
    <row r="738" spans="2:65" ht="18">
      <c r="B738" s="30">
        <v>736</v>
      </c>
      <c r="C738" s="75"/>
      <c r="D738" s="32"/>
      <c r="E738" s="32">
        <f t="shared" si="62"/>
        <v>42.335957370154134</v>
      </c>
      <c r="F738" s="32">
        <f t="shared" si="61"/>
        <v>0.02914844494441814</v>
      </c>
      <c r="G738" s="37">
        <f t="shared" si="65"/>
        <v>0.0006750735688067161</v>
      </c>
      <c r="H738" s="32">
        <f t="shared" si="63"/>
        <v>42.324486583460605</v>
      </c>
      <c r="I738" s="32">
        <f t="shared" si="60"/>
        <v>0</v>
      </c>
      <c r="J738" s="37">
        <f t="shared" si="64"/>
        <v>0</v>
      </c>
      <c r="K738" s="32"/>
      <c r="L738" s="32"/>
      <c r="M738" s="32"/>
      <c r="N738" s="32"/>
      <c r="O738" s="32"/>
      <c r="P738" s="32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</row>
    <row r="739" spans="2:65" ht="18">
      <c r="B739" s="30">
        <v>737</v>
      </c>
      <c r="C739" s="75"/>
      <c r="D739" s="32"/>
      <c r="E739" s="32">
        <f t="shared" si="62"/>
        <v>42.35889894354119</v>
      </c>
      <c r="F739" s="32">
        <f t="shared" si="61"/>
        <v>0.02860128264931507</v>
      </c>
      <c r="G739" s="37">
        <f t="shared" si="65"/>
        <v>0.000662434806837124</v>
      </c>
      <c r="H739" s="32">
        <f t="shared" si="63"/>
        <v>42.34742815684766</v>
      </c>
      <c r="I739" s="32">
        <f t="shared" si="60"/>
        <v>0</v>
      </c>
      <c r="J739" s="37">
        <f t="shared" si="64"/>
        <v>0</v>
      </c>
      <c r="K739" s="32"/>
      <c r="L739" s="32"/>
      <c r="M739" s="32"/>
      <c r="N739" s="32"/>
      <c r="O739" s="32"/>
      <c r="P739" s="32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</row>
    <row r="740" spans="2:65" ht="18">
      <c r="B740" s="30">
        <v>738</v>
      </c>
      <c r="C740" s="75"/>
      <c r="D740" s="32"/>
      <c r="E740" s="32">
        <f t="shared" si="62"/>
        <v>42.38184051692825</v>
      </c>
      <c r="F740" s="32">
        <f t="shared" si="61"/>
        <v>0.02806158515484578</v>
      </c>
      <c r="G740" s="37">
        <f t="shared" si="65"/>
        <v>0.0006499676700251654</v>
      </c>
      <c r="H740" s="32">
        <f t="shared" si="63"/>
        <v>42.37036973023472</v>
      </c>
      <c r="I740" s="32">
        <f t="shared" si="60"/>
        <v>0</v>
      </c>
      <c r="J740" s="37">
        <f t="shared" si="64"/>
        <v>0</v>
      </c>
      <c r="K740" s="32"/>
      <c r="L740" s="32"/>
      <c r="M740" s="32"/>
      <c r="N740" s="32"/>
      <c r="O740" s="32"/>
      <c r="P740" s="32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</row>
    <row r="741" spans="2:65" ht="18">
      <c r="B741" s="30">
        <v>739</v>
      </c>
      <c r="C741" s="75"/>
      <c r="D741" s="32"/>
      <c r="E741" s="32">
        <f t="shared" si="62"/>
        <v>42.40478209031531</v>
      </c>
      <c r="F741" s="32">
        <f t="shared" si="61"/>
        <v>0.02752931851825562</v>
      </c>
      <c r="G741" s="37">
        <f t="shared" si="65"/>
        <v>0.0006376713981346683</v>
      </c>
      <c r="H741" s="32">
        <f t="shared" si="63"/>
        <v>42.39331130362178</v>
      </c>
      <c r="I741" s="32">
        <f t="shared" si="60"/>
        <v>0</v>
      </c>
      <c r="J741" s="37">
        <f t="shared" si="64"/>
        <v>0</v>
      </c>
      <c r="K741" s="32"/>
      <c r="L741" s="32"/>
      <c r="M741" s="32"/>
      <c r="N741" s="32"/>
      <c r="O741" s="32"/>
      <c r="P741" s="32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</row>
    <row r="742" spans="2:65" ht="18">
      <c r="B742" s="30">
        <v>740</v>
      </c>
      <c r="C742" s="75"/>
      <c r="D742" s="32"/>
      <c r="E742" s="32">
        <f t="shared" si="62"/>
        <v>42.427723663702366</v>
      </c>
      <c r="F742" s="32">
        <f t="shared" si="61"/>
        <v>0.02700444723095396</v>
      </c>
      <c r="G742" s="37">
        <f t="shared" si="65"/>
        <v>0.000625545194504065</v>
      </c>
      <c r="H742" s="32">
        <f t="shared" si="63"/>
        <v>42.41625287700884</v>
      </c>
      <c r="I742" s="32">
        <f aca="true" t="shared" si="66" ref="I742:I805">IF($L$60&lt;=$E742,0,(1/(SQRT(2*3.14159*$G$7^2)))*EXP((-1*($E742-$G$3)^2)/(2*$G$7^2)))</f>
        <v>0</v>
      </c>
      <c r="J742" s="37">
        <f t="shared" si="64"/>
        <v>0</v>
      </c>
      <c r="K742" s="32"/>
      <c r="L742" s="32"/>
      <c r="M742" s="32"/>
      <c r="N742" s="32"/>
      <c r="O742" s="32"/>
      <c r="P742" s="32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</row>
    <row r="743" spans="2:65" ht="18">
      <c r="B743" s="30">
        <v>741</v>
      </c>
      <c r="C743" s="75"/>
      <c r="D743" s="32"/>
      <c r="E743" s="32">
        <f t="shared" si="62"/>
        <v>42.450665237089424</v>
      </c>
      <c r="F743" s="32">
        <f t="shared" si="61"/>
        <v>0.026486934262281</v>
      </c>
      <c r="G743" s="37">
        <f t="shared" si="65"/>
        <v>0.0006135882270510871</v>
      </c>
      <c r="H743" s="32">
        <f t="shared" si="63"/>
        <v>42.439194450395895</v>
      </c>
      <c r="I743" s="32">
        <f t="shared" si="66"/>
        <v>0</v>
      </c>
      <c r="J743" s="37">
        <f t="shared" si="64"/>
        <v>0</v>
      </c>
      <c r="K743" s="32"/>
      <c r="L743" s="32"/>
      <c r="M743" s="32"/>
      <c r="N743" s="32"/>
      <c r="O743" s="32"/>
      <c r="P743" s="32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</row>
    <row r="744" spans="2:65" ht="18">
      <c r="B744" s="30">
        <v>742</v>
      </c>
      <c r="C744" s="75"/>
      <c r="D744" s="32"/>
      <c r="E744" s="32">
        <f t="shared" si="62"/>
        <v>42.47360681047648</v>
      </c>
      <c r="F744" s="32">
        <f t="shared" si="61"/>
        <v>0.025976741103195856</v>
      </c>
      <c r="G744" s="37">
        <f t="shared" si="65"/>
        <v>0.0006017996292759412</v>
      </c>
      <c r="H744" s="32">
        <f t="shared" si="63"/>
        <v>42.46213602378295</v>
      </c>
      <c r="I744" s="32">
        <f t="shared" si="66"/>
        <v>0</v>
      </c>
      <c r="J744" s="37">
        <f t="shared" si="64"/>
        <v>0</v>
      </c>
      <c r="K744" s="32"/>
      <c r="L744" s="32"/>
      <c r="M744" s="32"/>
      <c r="N744" s="32"/>
      <c r="O744" s="32"/>
      <c r="P744" s="32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</row>
    <row r="745" spans="2:65" ht="18">
      <c r="B745" s="30">
        <v>743</v>
      </c>
      <c r="C745" s="75"/>
      <c r="D745" s="32"/>
      <c r="E745" s="32">
        <f t="shared" si="62"/>
        <v>42.49654838386354</v>
      </c>
      <c r="F745" s="32">
        <f t="shared" si="61"/>
        <v>0.025473827809861748</v>
      </c>
      <c r="G745" s="37">
        <f t="shared" si="65"/>
        <v>0.000590178501262402</v>
      </c>
      <c r="H745" s="32">
        <f t="shared" si="63"/>
        <v>42.48507759717001</v>
      </c>
      <c r="I745" s="32">
        <f t="shared" si="66"/>
        <v>0</v>
      </c>
      <c r="J745" s="37">
        <f t="shared" si="64"/>
        <v>0</v>
      </c>
      <c r="K745" s="32"/>
      <c r="L745" s="32"/>
      <c r="M745" s="32"/>
      <c r="N745" s="32"/>
      <c r="O745" s="32"/>
      <c r="P745" s="32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</row>
    <row r="746" spans="2:65" ht="18">
      <c r="B746" s="30">
        <v>744</v>
      </c>
      <c r="C746" s="75"/>
      <c r="D746" s="32"/>
      <c r="E746" s="32">
        <f t="shared" si="62"/>
        <v>42.5194899572506</v>
      </c>
      <c r="F746" s="32">
        <f t="shared" si="61"/>
        <v>0.024978153047104202</v>
      </c>
      <c r="G746" s="37">
        <f t="shared" si="65"/>
        <v>0.0005787239106762688</v>
      </c>
      <c r="H746" s="32">
        <f t="shared" si="63"/>
        <v>42.50801917055707</v>
      </c>
      <c r="I746" s="32">
        <f t="shared" si="66"/>
        <v>0</v>
      </c>
      <c r="J746" s="37">
        <f t="shared" si="64"/>
        <v>0</v>
      </c>
      <c r="K746" s="32"/>
      <c r="L746" s="32"/>
      <c r="M746" s="32"/>
      <c r="N746" s="32"/>
      <c r="O746" s="32"/>
      <c r="P746" s="32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</row>
    <row r="747" spans="2:65" ht="18">
      <c r="B747" s="30">
        <v>745</v>
      </c>
      <c r="C747" s="75"/>
      <c r="D747" s="32"/>
      <c r="E747" s="32">
        <f t="shared" si="62"/>
        <v>42.54243153063766</v>
      </c>
      <c r="F747" s="32">
        <f t="shared" si="61"/>
        <v>0.02448967413171891</v>
      </c>
      <c r="G747" s="37">
        <f t="shared" si="65"/>
        <v>0.0005674348937606403</v>
      </c>
      <c r="H747" s="32">
        <f t="shared" si="63"/>
        <v>42.53096074394413</v>
      </c>
      <c r="I747" s="32">
        <f t="shared" si="66"/>
        <v>0</v>
      </c>
      <c r="J747" s="37">
        <f t="shared" si="64"/>
        <v>0</v>
      </c>
      <c r="K747" s="32"/>
      <c r="L747" s="32"/>
      <c r="M747" s="32"/>
      <c r="N747" s="32"/>
      <c r="O747" s="32"/>
      <c r="P747" s="32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</row>
    <row r="748" spans="2:65" ht="18">
      <c r="B748" s="30">
        <v>746</v>
      </c>
      <c r="C748" s="75"/>
      <c r="D748" s="32"/>
      <c r="E748" s="32">
        <f t="shared" si="62"/>
        <v>42.565373104024715</v>
      </c>
      <c r="F748" s="32">
        <f t="shared" si="61"/>
        <v>0.02400834707560648</v>
      </c>
      <c r="G748" s="37">
        <f t="shared" si="65"/>
        <v>0.0005563104563274791</v>
      </c>
      <c r="H748" s="32">
        <f t="shared" si="63"/>
        <v>42.553902317331186</v>
      </c>
      <c r="I748" s="32">
        <f t="shared" si="66"/>
        <v>0</v>
      </c>
      <c r="J748" s="37">
        <f t="shared" si="64"/>
        <v>0</v>
      </c>
      <c r="K748" s="32"/>
      <c r="L748" s="32"/>
      <c r="M748" s="32"/>
      <c r="N748" s="32"/>
      <c r="O748" s="32"/>
      <c r="P748" s="32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</row>
    <row r="749" spans="2:65" ht="18">
      <c r="B749" s="30">
        <v>747</v>
      </c>
      <c r="C749" s="75"/>
      <c r="D749" s="32"/>
      <c r="E749" s="32">
        <f t="shared" si="62"/>
        <v>42.58831467741177</v>
      </c>
      <c r="F749" s="32">
        <f t="shared" si="61"/>
        <v>0.023534126628711773</v>
      </c>
      <c r="G749" s="37">
        <f t="shared" si="65"/>
        <v>0.0005453495747449499</v>
      </c>
      <c r="H749" s="32">
        <f t="shared" si="63"/>
        <v>42.576843890718244</v>
      </c>
      <c r="I749" s="32">
        <f t="shared" si="66"/>
        <v>0</v>
      </c>
      <c r="J749" s="37">
        <f t="shared" si="64"/>
        <v>0</v>
      </c>
      <c r="K749" s="32"/>
      <c r="L749" s="32"/>
      <c r="M749" s="32"/>
      <c r="N749" s="32"/>
      <c r="O749" s="32"/>
      <c r="P749" s="32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</row>
    <row r="750" spans="2:65" ht="18">
      <c r="B750" s="30">
        <v>748</v>
      </c>
      <c r="C750" s="75"/>
      <c r="D750" s="32"/>
      <c r="E750" s="32">
        <f t="shared" si="62"/>
        <v>42.61125625079883</v>
      </c>
      <c r="F750" s="32">
        <f t="shared" si="61"/>
        <v>0.023066966321746082</v>
      </c>
      <c r="G750" s="37">
        <f t="shared" si="65"/>
        <v>0.0005345511969200237</v>
      </c>
      <c r="H750" s="32">
        <f t="shared" si="63"/>
        <v>42.5997854641053</v>
      </c>
      <c r="I750" s="32">
        <f t="shared" si="66"/>
        <v>0</v>
      </c>
      <c r="J750" s="37">
        <f t="shared" si="64"/>
        <v>0</v>
      </c>
      <c r="K750" s="32"/>
      <c r="L750" s="32"/>
      <c r="M750" s="32"/>
      <c r="N750" s="32"/>
      <c r="O750" s="32"/>
      <c r="P750" s="32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</row>
    <row r="751" spans="2:65" ht="18">
      <c r="B751" s="30">
        <v>749</v>
      </c>
      <c r="C751" s="75"/>
      <c r="D751" s="32"/>
      <c r="E751" s="32">
        <f t="shared" si="62"/>
        <v>42.63419782418589</v>
      </c>
      <c r="F751" s="32">
        <f t="shared" si="61"/>
        <v>0.0226068185086713</v>
      </c>
      <c r="G751" s="37">
        <f t="shared" si="65"/>
        <v>0.000523914243275862</v>
      </c>
      <c r="H751" s="32">
        <f t="shared" si="63"/>
        <v>42.62272703749236</v>
      </c>
      <c r="I751" s="32">
        <f t="shared" si="66"/>
        <v>0</v>
      </c>
      <c r="J751" s="37">
        <f t="shared" si="64"/>
        <v>0</v>
      </c>
      <c r="K751" s="32"/>
      <c r="L751" s="32"/>
      <c r="M751" s="32"/>
      <c r="N751" s="32"/>
      <c r="O751" s="32"/>
      <c r="P751" s="32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</row>
    <row r="752" spans="2:65" ht="18">
      <c r="B752" s="30">
        <v>750</v>
      </c>
      <c r="C752" s="75"/>
      <c r="D752" s="32"/>
      <c r="E752" s="32">
        <f t="shared" si="62"/>
        <v>42.65713939757295</v>
      </c>
      <c r="F752" s="32">
        <f t="shared" si="61"/>
        <v>0.022153634408925107</v>
      </c>
      <c r="G752" s="37">
        <f t="shared" si="65"/>
        <v>0.0005134376077234997</v>
      </c>
      <c r="H752" s="32">
        <f t="shared" si="63"/>
        <v>42.64566861087942</v>
      </c>
      <c r="I752" s="32">
        <f t="shared" si="66"/>
        <v>0</v>
      </c>
      <c r="J752" s="37">
        <f t="shared" si="64"/>
        <v>0</v>
      </c>
      <c r="K752" s="32"/>
      <c r="L752" s="32"/>
      <c r="M752" s="32"/>
      <c r="N752" s="32"/>
      <c r="O752" s="32"/>
      <c r="P752" s="32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</row>
    <row r="753" spans="2:65" ht="18">
      <c r="B753" s="30">
        <v>751</v>
      </c>
      <c r="C753" s="75"/>
      <c r="D753" s="32"/>
      <c r="E753" s="32">
        <f t="shared" si="62"/>
        <v>42.680080970960006</v>
      </c>
      <c r="F753" s="32">
        <f aca="true" t="shared" si="67" ref="F753:F816">(1/(SQRT(2*3.14159*$G$7^2)))*EXP((-1*(E753-$G$3)^2)/(2*$G$7^2))</f>
        <v>0.021707364149367726</v>
      </c>
      <c r="G753" s="37">
        <f t="shared" si="65"/>
        <v>0.0005031201586273635</v>
      </c>
      <c r="H753" s="32">
        <f t="shared" si="63"/>
        <v>42.66861018426648</v>
      </c>
      <c r="I753" s="32">
        <f t="shared" si="66"/>
        <v>0</v>
      </c>
      <c r="J753" s="37">
        <f t="shared" si="64"/>
        <v>0</v>
      </c>
      <c r="K753" s="32"/>
      <c r="L753" s="32"/>
      <c r="M753" s="32"/>
      <c r="N753" s="32"/>
      <c r="O753" s="32"/>
      <c r="P753" s="32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</row>
    <row r="754" spans="2:65" ht="18">
      <c r="B754" s="30">
        <v>752</v>
      </c>
      <c r="C754" s="75"/>
      <c r="D754" s="32"/>
      <c r="E754" s="32">
        <f aca="true" t="shared" si="68" ref="E754:E817">E753+(10*$G$7)/1000</f>
        <v>42.703022544347064</v>
      </c>
      <c r="F754" s="32">
        <f t="shared" si="67"/>
        <v>0.021267956805930435</v>
      </c>
      <c r="G754" s="37">
        <f t="shared" si="65"/>
        <v>0.0004929607397641755</v>
      </c>
      <c r="H754" s="32">
        <f aca="true" t="shared" si="69" ref="H754:H817">E753+(E754-E753)/2</f>
        <v>42.691551757653535</v>
      </c>
      <c r="I754" s="32">
        <f t="shared" si="66"/>
        <v>0</v>
      </c>
      <c r="J754" s="37">
        <f aca="true" t="shared" si="70" ref="J754:J817">($E754-$E753)*ABS(I753+((I754-I753)/2))</f>
        <v>0</v>
      </c>
      <c r="K754" s="32"/>
      <c r="L754" s="32"/>
      <c r="M754" s="32"/>
      <c r="N754" s="32"/>
      <c r="O754" s="32"/>
      <c r="P754" s="32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</row>
    <row r="755" spans="2:65" ht="18">
      <c r="B755" s="30">
        <v>753</v>
      </c>
      <c r="C755" s="75"/>
      <c r="D755" s="32"/>
      <c r="E755" s="32">
        <f t="shared" si="68"/>
        <v>42.72596411773412</v>
      </c>
      <c r="F755" s="32">
        <f t="shared" si="67"/>
        <v>0.0208353604449475</v>
      </c>
      <c r="G755" s="37">
        <f aca="true" t="shared" si="71" ref="G755:G818">(E755-E754)*ABS(F754+((F755-F754)/2))</f>
        <v>0.0004829581712748039</v>
      </c>
      <c r="H755" s="32">
        <f t="shared" si="69"/>
        <v>42.71449333104059</v>
      </c>
      <c r="I755" s="32">
        <f t="shared" si="66"/>
        <v>0</v>
      </c>
      <c r="J755" s="37">
        <f t="shared" si="70"/>
        <v>0</v>
      </c>
      <c r="K755" s="32"/>
      <c r="L755" s="32"/>
      <c r="M755" s="32"/>
      <c r="N755" s="32"/>
      <c r="O755" s="32"/>
      <c r="P755" s="32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</row>
    <row r="756" spans="2:65" ht="18">
      <c r="B756" s="30">
        <v>754</v>
      </c>
      <c r="C756" s="75"/>
      <c r="D756" s="32"/>
      <c r="E756" s="32">
        <f t="shared" si="68"/>
        <v>42.74890569112118</v>
      </c>
      <c r="F756" s="32">
        <f t="shared" si="67"/>
        <v>0.02040952216415293</v>
      </c>
      <c r="G756" s="37">
        <f t="shared" si="71"/>
        <v>0.00047311125060863813</v>
      </c>
      <c r="H756" s="32">
        <f t="shared" si="69"/>
        <v>42.73743490442765</v>
      </c>
      <c r="I756" s="32">
        <f t="shared" si="66"/>
        <v>0</v>
      </c>
      <c r="J756" s="37">
        <f t="shared" si="70"/>
        <v>0</v>
      </c>
      <c r="K756" s="32"/>
      <c r="L756" s="32"/>
      <c r="M756" s="32"/>
      <c r="N756" s="32"/>
      <c r="O756" s="32"/>
      <c r="P756" s="32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</row>
    <row r="757" spans="2:65" ht="18">
      <c r="B757" s="30">
        <v>755</v>
      </c>
      <c r="C757" s="75"/>
      <c r="D757" s="32"/>
      <c r="E757" s="32">
        <f t="shared" si="68"/>
        <v>42.77184726450824</v>
      </c>
      <c r="F757" s="32">
        <f t="shared" si="67"/>
        <v>0.019990388133324936</v>
      </c>
      <c r="G757" s="37">
        <f t="shared" si="71"/>
        <v>0.0004634187534600775</v>
      </c>
      <c r="H757" s="32">
        <f t="shared" si="69"/>
        <v>42.76037647781471</v>
      </c>
      <c r="I757" s="32">
        <f t="shared" si="66"/>
        <v>0</v>
      </c>
      <c r="J757" s="37">
        <f t="shared" si="70"/>
        <v>0</v>
      </c>
      <c r="K757" s="32"/>
      <c r="L757" s="32"/>
      <c r="M757" s="32"/>
      <c r="N757" s="32"/>
      <c r="O757" s="32"/>
      <c r="P757" s="32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</row>
    <row r="758" spans="2:65" ht="18">
      <c r="B758" s="30">
        <v>756</v>
      </c>
      <c r="C758" s="75"/>
      <c r="D758" s="32"/>
      <c r="E758" s="32">
        <f t="shared" si="68"/>
        <v>42.7947888378953</v>
      </c>
      <c r="F758" s="32">
        <f t="shared" si="67"/>
        <v>0.019577903634560752</v>
      </c>
      <c r="G758" s="37">
        <f t="shared" si="71"/>
        <v>0.00045387943469673935</v>
      </c>
      <c r="H758" s="32">
        <f t="shared" si="69"/>
        <v>42.78331805120177</v>
      </c>
      <c r="I758" s="32">
        <f t="shared" si="66"/>
        <v>0</v>
      </c>
      <c r="J758" s="37">
        <f t="shared" si="70"/>
        <v>0</v>
      </c>
      <c r="K758" s="32"/>
      <c r="L758" s="32"/>
      <c r="M758" s="32"/>
      <c r="N758" s="32"/>
      <c r="O758" s="32"/>
      <c r="P758" s="32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</row>
    <row r="759" spans="2:65" ht="18">
      <c r="B759" s="30">
        <v>757</v>
      </c>
      <c r="C759" s="75"/>
      <c r="D759" s="32"/>
      <c r="E759" s="32">
        <f t="shared" si="68"/>
        <v>42.817730411282355</v>
      </c>
      <c r="F759" s="32">
        <f t="shared" si="67"/>
        <v>0.019172013102165653</v>
      </c>
      <c r="G759" s="37">
        <f t="shared" si="71"/>
        <v>0.00044449202927900094</v>
      </c>
      <c r="H759" s="32">
        <f t="shared" si="69"/>
        <v>42.806259624588826</v>
      </c>
      <c r="I759" s="32">
        <f t="shared" si="66"/>
        <v>0</v>
      </c>
      <c r="J759" s="37">
        <f t="shared" si="70"/>
        <v>0</v>
      </c>
      <c r="K759" s="32"/>
      <c r="L759" s="32"/>
      <c r="M759" s="32"/>
      <c r="N759" s="32"/>
      <c r="O759" s="32"/>
      <c r="P759" s="32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</row>
    <row r="760" spans="2:65" ht="18">
      <c r="B760" s="30">
        <v>758</v>
      </c>
      <c r="C760" s="75"/>
      <c r="D760" s="32"/>
      <c r="E760" s="32">
        <f t="shared" si="68"/>
        <v>42.84067198466941</v>
      </c>
      <c r="F760" s="32">
        <f t="shared" si="67"/>
        <v>0.01877266016214036</v>
      </c>
      <c r="G760" s="37">
        <f t="shared" si="71"/>
        <v>0.00043525525317050995</v>
      </c>
      <c r="H760" s="32">
        <f t="shared" si="69"/>
        <v>42.829201197975884</v>
      </c>
      <c r="I760" s="32">
        <f t="shared" si="66"/>
        <v>0</v>
      </c>
      <c r="J760" s="37">
        <f t="shared" si="70"/>
        <v>0</v>
      </c>
      <c r="K760" s="32"/>
      <c r="L760" s="32"/>
      <c r="M760" s="32"/>
      <c r="N760" s="32"/>
      <c r="O760" s="32"/>
      <c r="P760" s="32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</row>
    <row r="761" spans="2:65" ht="18">
      <c r="B761" s="30">
        <v>759</v>
      </c>
      <c r="C761" s="75"/>
      <c r="D761" s="32"/>
      <c r="E761" s="32">
        <f t="shared" si="68"/>
        <v>42.86361355805647</v>
      </c>
      <c r="F761" s="32">
        <f t="shared" si="67"/>
        <v>0.01837978767125171</v>
      </c>
      <c r="G761" s="37">
        <f t="shared" si="71"/>
        <v>0.00042616780423930696</v>
      </c>
      <c r="H761" s="32">
        <f t="shared" si="69"/>
        <v>42.85214277136294</v>
      </c>
      <c r="I761" s="32">
        <f t="shared" si="66"/>
        <v>0</v>
      </c>
      <c r="J761" s="37">
        <f t="shared" si="70"/>
        <v>0</v>
      </c>
      <c r="K761" s="32"/>
      <c r="L761" s="32"/>
      <c r="M761" s="32"/>
      <c r="N761" s="32"/>
      <c r="O761" s="32"/>
      <c r="P761" s="32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</row>
    <row r="762" spans="2:65" ht="18">
      <c r="B762" s="30">
        <v>760</v>
      </c>
      <c r="C762" s="75"/>
      <c r="D762" s="32"/>
      <c r="E762" s="32">
        <f t="shared" si="68"/>
        <v>42.88655513144353</v>
      </c>
      <c r="F762" s="32">
        <f t="shared" si="67"/>
        <v>0.017993337755671957</v>
      </c>
      <c r="G762" s="37">
        <f t="shared" si="71"/>
        <v>0.0004172283631492202</v>
      </c>
      <c r="H762" s="32">
        <f t="shared" si="69"/>
        <v>42.87508434475</v>
      </c>
      <c r="I762" s="32">
        <f t="shared" si="66"/>
        <v>0</v>
      </c>
      <c r="J762" s="37">
        <f t="shared" si="70"/>
        <v>0</v>
      </c>
      <c r="K762" s="32"/>
      <c r="L762" s="32"/>
      <c r="M762" s="32"/>
      <c r="N762" s="32"/>
      <c r="O762" s="32"/>
      <c r="P762" s="32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</row>
    <row r="763" spans="2:65" ht="18">
      <c r="B763" s="30">
        <v>761</v>
      </c>
      <c r="C763" s="75"/>
      <c r="D763" s="32"/>
      <c r="E763" s="32">
        <f t="shared" si="68"/>
        <v>42.90949670483059</v>
      </c>
      <c r="F763" s="32">
        <f t="shared" si="67"/>
        <v>0.017613251849172822</v>
      </c>
      <c r="G763" s="37">
        <f t="shared" si="71"/>
        <v>0.0004084355942412043</v>
      </c>
      <c r="H763" s="32">
        <f t="shared" si="69"/>
        <v>42.89802591813706</v>
      </c>
      <c r="I763" s="32">
        <f t="shared" si="66"/>
        <v>0</v>
      </c>
      <c r="J763" s="37">
        <f t="shared" si="70"/>
        <v>0</v>
      </c>
      <c r="K763" s="32"/>
      <c r="L763" s="32"/>
      <c r="M763" s="32"/>
      <c r="N763" s="32"/>
      <c r="O763" s="32"/>
      <c r="P763" s="32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</row>
    <row r="764" spans="2:65" ht="18">
      <c r="B764" s="30">
        <v>762</v>
      </c>
      <c r="C764" s="75"/>
      <c r="D764" s="32"/>
      <c r="E764" s="32">
        <f t="shared" si="68"/>
        <v>42.932438278217646</v>
      </c>
      <c r="F764" s="32">
        <f t="shared" si="67"/>
        <v>0.017239470730860906</v>
      </c>
      <c r="G764" s="37">
        <f t="shared" si="71"/>
        <v>0.00039978814640431135</v>
      </c>
      <c r="H764" s="32">
        <f t="shared" si="69"/>
        <v>42.92096749152412</v>
      </c>
      <c r="I764" s="32">
        <f t="shared" si="66"/>
        <v>0</v>
      </c>
      <c r="J764" s="37">
        <f t="shared" si="70"/>
        <v>0</v>
      </c>
      <c r="K764" s="32"/>
      <c r="L764" s="32"/>
      <c r="M764" s="32"/>
      <c r="N764" s="32"/>
      <c r="O764" s="32"/>
      <c r="P764" s="32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</row>
    <row r="765" spans="2:65" ht="18">
      <c r="B765" s="30">
        <v>763</v>
      </c>
      <c r="C765" s="75"/>
      <c r="D765" s="32"/>
      <c r="E765" s="32">
        <f t="shared" si="68"/>
        <v>42.955379851604704</v>
      </c>
      <c r="F765" s="32">
        <f t="shared" si="67"/>
        <v>0.016871934562441692</v>
      </c>
      <c r="G765" s="37">
        <f t="shared" si="71"/>
        <v>0.00039128465393599286</v>
      </c>
      <c r="H765" s="32">
        <f t="shared" si="69"/>
        <v>42.943909064911175</v>
      </c>
      <c r="I765" s="32">
        <f t="shared" si="66"/>
        <v>0</v>
      </c>
      <c r="J765" s="37">
        <f t="shared" si="70"/>
        <v>0</v>
      </c>
      <c r="K765" s="32"/>
      <c r="L765" s="32"/>
      <c r="M765" s="32"/>
      <c r="N765" s="32"/>
      <c r="O765" s="32"/>
      <c r="P765" s="32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</row>
    <row r="766" spans="2:65" ht="18">
      <c r="B766" s="30">
        <v>764</v>
      </c>
      <c r="C766" s="75"/>
      <c r="D766" s="32"/>
      <c r="E766" s="32">
        <f t="shared" si="68"/>
        <v>42.97832142499176</v>
      </c>
      <c r="F766" s="32">
        <f t="shared" si="67"/>
        <v>0.016510582925000034</v>
      </c>
      <c r="G766" s="37">
        <f t="shared" si="71"/>
        <v>0.0003829237373914483</v>
      </c>
      <c r="H766" s="32">
        <f t="shared" si="69"/>
        <v>42.96685063829823</v>
      </c>
      <c r="I766" s="32">
        <f t="shared" si="66"/>
        <v>0</v>
      </c>
      <c r="J766" s="37">
        <f t="shared" si="70"/>
        <v>0</v>
      </c>
      <c r="K766" s="32"/>
      <c r="L766" s="32"/>
      <c r="M766" s="32"/>
      <c r="N766" s="32"/>
      <c r="O766" s="32"/>
      <c r="P766" s="32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</row>
    <row r="767" spans="2:65" ht="18">
      <c r="B767" s="30">
        <v>765</v>
      </c>
      <c r="C767" s="75"/>
      <c r="D767" s="32"/>
      <c r="E767" s="32">
        <f t="shared" si="68"/>
        <v>43.00126299837882</v>
      </c>
      <c r="F767" s="32">
        <f t="shared" si="67"/>
        <v>0.016155354855285516</v>
      </c>
      <c r="G767" s="37">
        <f t="shared" si="71"/>
        <v>0.0003747040044217483</v>
      </c>
      <c r="H767" s="32">
        <f t="shared" si="69"/>
        <v>42.98979221168529</v>
      </c>
      <c r="I767" s="32">
        <f t="shared" si="66"/>
        <v>0</v>
      </c>
      <c r="J767" s="37">
        <f t="shared" si="70"/>
        <v>0</v>
      </c>
      <c r="K767" s="32"/>
      <c r="L767" s="32"/>
      <c r="M767" s="32"/>
      <c r="N767" s="32"/>
      <c r="O767" s="32"/>
      <c r="P767" s="32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</row>
    <row r="768" spans="2:65" ht="18">
      <c r="B768" s="30">
        <v>766</v>
      </c>
      <c r="C768" s="75"/>
      <c r="D768" s="32"/>
      <c r="E768" s="32">
        <f t="shared" si="68"/>
        <v>43.02420457176588</v>
      </c>
      <c r="F768" s="32">
        <f t="shared" si="67"/>
        <v>0.01580618888149163</v>
      </c>
      <c r="G768" s="37">
        <f t="shared" si="71"/>
        <v>0.00036662405060047094</v>
      </c>
      <c r="H768" s="32">
        <f t="shared" si="69"/>
        <v>43.01273378507235</v>
      </c>
      <c r="I768" s="32">
        <f t="shared" si="66"/>
        <v>0</v>
      </c>
      <c r="J768" s="37">
        <f t="shared" si="70"/>
        <v>0</v>
      </c>
      <c r="K768" s="32"/>
      <c r="L768" s="32"/>
      <c r="M768" s="32"/>
      <c r="N768" s="32"/>
      <c r="O768" s="32"/>
      <c r="P768" s="32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</row>
    <row r="769" spans="2:65" ht="18">
      <c r="B769" s="30">
        <v>767</v>
      </c>
      <c r="C769" s="75"/>
      <c r="D769" s="32"/>
      <c r="E769" s="32">
        <f t="shared" si="68"/>
        <v>43.04714614515294</v>
      </c>
      <c r="F769" s="32">
        <f t="shared" si="67"/>
        <v>0.015463023058518596</v>
      </c>
      <c r="G769" s="37">
        <f t="shared" si="71"/>
        <v>0.0003586824602386099</v>
      </c>
      <c r="H769" s="32">
        <f t="shared" si="69"/>
        <v>43.03567535845941</v>
      </c>
      <c r="I769" s="32">
        <f t="shared" si="66"/>
        <v>0</v>
      </c>
      <c r="J769" s="37">
        <f t="shared" si="70"/>
        <v>0</v>
      </c>
      <c r="K769" s="32"/>
      <c r="L769" s="32"/>
      <c r="M769" s="32"/>
      <c r="N769" s="32"/>
      <c r="O769" s="32"/>
      <c r="P769" s="32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</row>
    <row r="770" spans="2:65" ht="18">
      <c r="B770" s="30">
        <v>768</v>
      </c>
      <c r="C770" s="75"/>
      <c r="D770" s="32"/>
      <c r="E770" s="32">
        <f t="shared" si="68"/>
        <v>43.070087718539995</v>
      </c>
      <c r="F770" s="32">
        <f t="shared" si="67"/>
        <v>0.01512579500270975</v>
      </c>
      <c r="G770" s="37">
        <f t="shared" si="71"/>
        <v>0.00035087780718752004</v>
      </c>
      <c r="H770" s="32">
        <f t="shared" si="69"/>
        <v>43.058616931846466</v>
      </c>
      <c r="I770" s="32">
        <f t="shared" si="66"/>
        <v>0</v>
      </c>
      <c r="J770" s="37">
        <f t="shared" si="70"/>
        <v>0</v>
      </c>
      <c r="K770" s="32"/>
      <c r="L770" s="32"/>
      <c r="M770" s="32"/>
      <c r="N770" s="32"/>
      <c r="O770" s="32"/>
      <c r="P770" s="32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</row>
    <row r="771" spans="2:65" ht="18">
      <c r="B771" s="30">
        <v>769</v>
      </c>
      <c r="C771" s="75"/>
      <c r="D771" s="32"/>
      <c r="E771" s="32">
        <f t="shared" si="68"/>
        <v>43.09302929192705</v>
      </c>
      <c r="F771" s="32">
        <f t="shared" si="67"/>
        <v>0.014794441926052436</v>
      </c>
      <c r="G771" s="37">
        <f t="shared" si="71"/>
        <v>0.00034320865562968266</v>
      </c>
      <c r="H771" s="32">
        <f t="shared" si="69"/>
        <v>43.081558505233524</v>
      </c>
      <c r="I771" s="32">
        <f t="shared" si="66"/>
        <v>0</v>
      </c>
      <c r="J771" s="37">
        <f t="shared" si="70"/>
        <v>0</v>
      </c>
      <c r="K771" s="32"/>
      <c r="L771" s="32"/>
      <c r="M771" s="32"/>
      <c r="N771" s="32"/>
      <c r="O771" s="32"/>
      <c r="P771" s="32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</row>
    <row r="772" spans="2:65" ht="18">
      <c r="B772" s="30">
        <v>770</v>
      </c>
      <c r="C772" s="75"/>
      <c r="D772" s="32"/>
      <c r="E772" s="32">
        <f t="shared" si="68"/>
        <v>43.11597086531411</v>
      </c>
      <c r="F772" s="32">
        <f t="shared" si="67"/>
        <v>0.014468900669834662</v>
      </c>
      <c r="G772" s="37">
        <f t="shared" si="71"/>
        <v>0.0003356735608570844</v>
      </c>
      <c r="H772" s="32">
        <f t="shared" si="69"/>
        <v>43.10450007862058</v>
      </c>
      <c r="I772" s="32">
        <f t="shared" si="66"/>
        <v>0</v>
      </c>
      <c r="J772" s="37">
        <f t="shared" si="70"/>
        <v>0</v>
      </c>
      <c r="K772" s="32"/>
      <c r="L772" s="32"/>
      <c r="M772" s="32"/>
      <c r="N772" s="32"/>
      <c r="O772" s="32"/>
      <c r="P772" s="32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</row>
    <row r="773" spans="2:65" ht="18">
      <c r="B773" s="30">
        <v>771</v>
      </c>
      <c r="C773" s="75"/>
      <c r="D773" s="32"/>
      <c r="E773" s="32">
        <f t="shared" si="68"/>
        <v>43.13891243870117</v>
      </c>
      <c r="F773" s="32">
        <f t="shared" si="67"/>
        <v>0.01414910773774943</v>
      </c>
      <c r="G773" s="37">
        <f t="shared" si="71"/>
        <v>0.00032827107003701887</v>
      </c>
      <c r="H773" s="32">
        <f t="shared" si="69"/>
        <v>43.12744165200764</v>
      </c>
      <c r="I773" s="32">
        <f t="shared" si="66"/>
        <v>0</v>
      </c>
      <c r="J773" s="37">
        <f t="shared" si="70"/>
        <v>0</v>
      </c>
      <c r="K773" s="32"/>
      <c r="L773" s="32"/>
      <c r="M773" s="32"/>
      <c r="N773" s="32"/>
      <c r="O773" s="32"/>
      <c r="P773" s="32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</row>
    <row r="774" spans="2:65" ht="18">
      <c r="B774" s="30">
        <v>772</v>
      </c>
      <c r="C774" s="75"/>
      <c r="D774" s="32"/>
      <c r="E774" s="32">
        <f t="shared" si="68"/>
        <v>43.16185401208823</v>
      </c>
      <c r="F774" s="32">
        <f t="shared" si="67"/>
        <v>0.013834999328439212</v>
      </c>
      <c r="G774" s="37">
        <f t="shared" si="71"/>
        <v>0.00032099972296512975</v>
      </c>
      <c r="H774" s="32">
        <f t="shared" si="69"/>
        <v>43.1503832253947</v>
      </c>
      <c r="I774" s="32">
        <f t="shared" si="66"/>
        <v>0</v>
      </c>
      <c r="J774" s="37">
        <f t="shared" si="70"/>
        <v>0</v>
      </c>
      <c r="K774" s="32"/>
      <c r="L774" s="32"/>
      <c r="M774" s="32"/>
      <c r="N774" s="32"/>
      <c r="O774" s="32"/>
      <c r="P774" s="32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</row>
    <row r="775" spans="2:65" ht="18">
      <c r="B775" s="30">
        <v>773</v>
      </c>
      <c r="C775" s="75"/>
      <c r="D775" s="32"/>
      <c r="E775" s="32">
        <f t="shared" si="68"/>
        <v>43.184795585475285</v>
      </c>
      <c r="F775" s="32">
        <f t="shared" si="67"/>
        <v>0.013526511367473565</v>
      </c>
      <c r="G775" s="37">
        <f t="shared" si="71"/>
        <v>0.00031385805280552984</v>
      </c>
      <c r="H775" s="32">
        <f t="shared" si="69"/>
        <v>43.173324798781756</v>
      </c>
      <c r="I775" s="32">
        <f t="shared" si="66"/>
        <v>0</v>
      </c>
      <c r="J775" s="37">
        <f t="shared" si="70"/>
        <v>0</v>
      </c>
      <c r="K775" s="32"/>
      <c r="L775" s="32"/>
      <c r="M775" s="32"/>
      <c r="N775" s="32"/>
      <c r="O775" s="32"/>
      <c r="P775" s="32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</row>
    <row r="776" spans="2:65" ht="18">
      <c r="B776" s="30">
        <v>774</v>
      </c>
      <c r="C776" s="75"/>
      <c r="D776" s="32"/>
      <c r="E776" s="32">
        <f t="shared" si="68"/>
        <v>43.207737158862344</v>
      </c>
      <c r="F776" s="32">
        <f t="shared" si="67"/>
        <v>0.013223579538753425</v>
      </c>
      <c r="G776" s="37">
        <f t="shared" si="71"/>
        <v>0.00030684458681784173</v>
      </c>
      <c r="H776" s="32">
        <f t="shared" si="69"/>
        <v>43.196266372168814</v>
      </c>
      <c r="I776" s="32">
        <f t="shared" si="66"/>
        <v>0</v>
      </c>
      <c r="J776" s="37">
        <f t="shared" si="70"/>
        <v>0</v>
      </c>
      <c r="K776" s="32"/>
      <c r="L776" s="32"/>
      <c r="M776" s="32"/>
      <c r="N776" s="32"/>
      <c r="O776" s="32"/>
      <c r="P776" s="32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</row>
    <row r="777" spans="2:65" ht="18">
      <c r="B777" s="30">
        <v>775</v>
      </c>
      <c r="C777" s="75"/>
      <c r="D777" s="32"/>
      <c r="E777" s="32">
        <f t="shared" si="68"/>
        <v>43.2306787322494</v>
      </c>
      <c r="F777" s="32">
        <f t="shared" si="67"/>
        <v>0.01292613931533623</v>
      </c>
      <c r="G777" s="37">
        <f t="shared" si="71"/>
        <v>0.0002999578470710181</v>
      </c>
      <c r="H777" s="32">
        <f t="shared" si="69"/>
        <v>43.21920794555587</v>
      </c>
      <c r="I777" s="32">
        <f t="shared" si="66"/>
        <v>0</v>
      </c>
      <c r="J777" s="37">
        <f t="shared" si="70"/>
        <v>0</v>
      </c>
      <c r="K777" s="32"/>
      <c r="L777" s="32"/>
      <c r="M777" s="32"/>
      <c r="N777" s="32"/>
      <c r="O777" s="32"/>
      <c r="P777" s="32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</row>
    <row r="778" spans="2:65" ht="18">
      <c r="B778" s="30">
        <v>776</v>
      </c>
      <c r="C778" s="75"/>
      <c r="D778" s="32"/>
      <c r="E778" s="32">
        <f t="shared" si="68"/>
        <v>43.25362030563646</v>
      </c>
      <c r="F778" s="32">
        <f t="shared" si="67"/>
        <v>0.012634125989676483</v>
      </c>
      <c r="G778" s="37">
        <f t="shared" si="71"/>
        <v>0.00029319635114381283</v>
      </c>
      <c r="H778" s="32">
        <f t="shared" si="69"/>
        <v>43.24214951894293</v>
      </c>
      <c r="I778" s="32">
        <f t="shared" si="66"/>
        <v>0</v>
      </c>
      <c r="J778" s="37">
        <f t="shared" si="70"/>
        <v>0</v>
      </c>
      <c r="K778" s="32"/>
      <c r="L778" s="32"/>
      <c r="M778" s="32"/>
      <c r="N778" s="32"/>
      <c r="O778" s="32"/>
      <c r="P778" s="32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</row>
    <row r="779" spans="2:65" ht="18">
      <c r="B779" s="30">
        <v>777</v>
      </c>
      <c r="C779" s="75"/>
      <c r="D779" s="32"/>
      <c r="E779" s="32">
        <f t="shared" si="68"/>
        <v>43.27656187902352</v>
      </c>
      <c r="F779" s="32">
        <f t="shared" si="67"/>
        <v>0.01234747470327677</v>
      </c>
      <c r="G779" s="37">
        <f t="shared" si="71"/>
        <v>0.00028655861281178495</v>
      </c>
      <c r="H779" s="32">
        <f t="shared" si="69"/>
        <v>43.26509109232999</v>
      </c>
      <c r="I779" s="32">
        <f t="shared" si="66"/>
        <v>0</v>
      </c>
      <c r="J779" s="37">
        <f t="shared" si="70"/>
        <v>0</v>
      </c>
      <c r="K779" s="32"/>
      <c r="L779" s="32"/>
      <c r="M779" s="32"/>
      <c r="N779" s="32"/>
      <c r="O779" s="32"/>
      <c r="P779" s="32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</row>
    <row r="780" spans="2:65" ht="18">
      <c r="B780" s="30">
        <v>778</v>
      </c>
      <c r="C780" s="75"/>
      <c r="D780" s="32"/>
      <c r="E780" s="32">
        <f t="shared" si="68"/>
        <v>43.299503452410576</v>
      </c>
      <c r="F780" s="32">
        <f t="shared" si="67"/>
        <v>0.012066120475745215</v>
      </c>
      <c r="G780" s="37">
        <f t="shared" si="71"/>
        <v>0.00028004314272073107</v>
      </c>
      <c r="H780" s="32">
        <f t="shared" si="69"/>
        <v>43.28803266571705</v>
      </c>
      <c r="I780" s="32">
        <f t="shared" si="66"/>
        <v>0</v>
      </c>
      <c r="J780" s="37">
        <f t="shared" si="70"/>
        <v>0</v>
      </c>
      <c r="K780" s="32"/>
      <c r="L780" s="32"/>
      <c r="M780" s="32"/>
      <c r="N780" s="32"/>
      <c r="O780" s="32"/>
      <c r="P780" s="32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</row>
    <row r="781" spans="2:65" ht="18">
      <c r="B781" s="30">
        <v>779</v>
      </c>
      <c r="C781" s="75"/>
      <c r="D781" s="32"/>
      <c r="E781" s="32">
        <f t="shared" si="68"/>
        <v>43.322445025797634</v>
      </c>
      <c r="F781" s="32">
        <f t="shared" si="67"/>
        <v>0.01178999823325521</v>
      </c>
      <c r="G781" s="37">
        <f t="shared" si="71"/>
        <v>0.00027364844904645213</v>
      </c>
      <c r="H781" s="32">
        <f t="shared" si="69"/>
        <v>43.310974239104105</v>
      </c>
      <c r="I781" s="32">
        <f t="shared" si="66"/>
        <v>0</v>
      </c>
      <c r="J781" s="37">
        <f t="shared" si="70"/>
        <v>0</v>
      </c>
      <c r="K781" s="32"/>
      <c r="L781" s="32"/>
      <c r="M781" s="32"/>
      <c r="N781" s="32"/>
      <c r="O781" s="32"/>
      <c r="P781" s="32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</row>
    <row r="782" spans="2:65" ht="18">
      <c r="B782" s="30">
        <v>780</v>
      </c>
      <c r="C782" s="75"/>
      <c r="D782" s="32"/>
      <c r="E782" s="32">
        <f t="shared" si="68"/>
        <v>43.34538659918469</v>
      </c>
      <c r="F782" s="32">
        <f t="shared" si="67"/>
        <v>0.011519042836404295</v>
      </c>
      <c r="G782" s="37">
        <f t="shared" si="71"/>
        <v>0.00026737303814077304</v>
      </c>
      <c r="H782" s="32">
        <f t="shared" si="69"/>
        <v>43.33391581249116</v>
      </c>
      <c r="I782" s="32">
        <f t="shared" si="66"/>
        <v>0</v>
      </c>
      <c r="J782" s="37">
        <f t="shared" si="70"/>
        <v>0</v>
      </c>
      <c r="K782" s="32"/>
      <c r="L782" s="32"/>
      <c r="M782" s="32"/>
      <c r="N782" s="32"/>
      <c r="O782" s="32"/>
      <c r="P782" s="32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</row>
    <row r="783" spans="2:65" ht="18">
      <c r="B783" s="30">
        <v>781</v>
      </c>
      <c r="C783" s="75"/>
      <c r="D783" s="32"/>
      <c r="E783" s="32">
        <f t="shared" si="68"/>
        <v>43.36832817257175</v>
      </c>
      <c r="F783" s="32">
        <f t="shared" si="67"/>
        <v>0.011253189107469317</v>
      </c>
      <c r="G783" s="37">
        <f t="shared" si="71"/>
        <v>0.00026121541516374325</v>
      </c>
      <c r="H783" s="32">
        <f t="shared" si="69"/>
        <v>43.35685738587822</v>
      </c>
      <c r="I783" s="32">
        <f t="shared" si="66"/>
        <v>0</v>
      </c>
      <c r="J783" s="37">
        <f t="shared" si="70"/>
        <v>0</v>
      </c>
      <c r="K783" s="32"/>
      <c r="L783" s="32"/>
      <c r="M783" s="32"/>
      <c r="N783" s="32"/>
      <c r="O783" s="32"/>
      <c r="P783" s="32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</row>
    <row r="784" spans="2:65" ht="18">
      <c r="B784" s="30">
        <v>782</v>
      </c>
      <c r="C784" s="75"/>
      <c r="D784" s="32"/>
      <c r="E784" s="32">
        <f t="shared" si="68"/>
        <v>43.39126974595881</v>
      </c>
      <c r="F784" s="32">
        <f t="shared" si="67"/>
        <v>0.010992371857055507</v>
      </c>
      <c r="G784" s="37">
        <f t="shared" si="71"/>
        <v>0.00025517408470196126</v>
      </c>
      <c r="H784" s="32">
        <f t="shared" si="69"/>
        <v>43.37979895926528</v>
      </c>
      <c r="I784" s="32">
        <f t="shared" si="66"/>
        <v>0</v>
      </c>
      <c r="J784" s="37">
        <f t="shared" si="70"/>
        <v>0</v>
      </c>
      <c r="K784" s="32"/>
      <c r="L784" s="32"/>
      <c r="M784" s="32"/>
      <c r="N784" s="32"/>
      <c r="O784" s="32"/>
      <c r="P784" s="32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</row>
    <row r="785" spans="2:65" ht="18">
      <c r="B785" s="30">
        <v>783</v>
      </c>
      <c r="C785" s="75"/>
      <c r="D785" s="32"/>
      <c r="E785" s="32">
        <f t="shared" si="68"/>
        <v>43.41421131934587</v>
      </c>
      <c r="F785" s="32">
        <f t="shared" si="67"/>
        <v>0.010736525910137615</v>
      </c>
      <c r="G785" s="37">
        <f t="shared" si="71"/>
        <v>0.0002492475513729726</v>
      </c>
      <c r="H785" s="32">
        <f t="shared" si="69"/>
        <v>43.40274053265234</v>
      </c>
      <c r="I785" s="32">
        <f t="shared" si="66"/>
        <v>0</v>
      </c>
      <c r="J785" s="37">
        <f t="shared" si="70"/>
        <v>0</v>
      </c>
      <c r="K785" s="32"/>
      <c r="L785" s="32"/>
      <c r="M785" s="32"/>
      <c r="N785" s="32"/>
      <c r="O785" s="32"/>
      <c r="P785" s="32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</row>
    <row r="786" spans="2:65" ht="18">
      <c r="B786" s="30">
        <v>784</v>
      </c>
      <c r="C786" s="75"/>
      <c r="D786" s="32"/>
      <c r="E786" s="32">
        <f t="shared" si="68"/>
        <v>43.437152892732925</v>
      </c>
      <c r="F786" s="32">
        <f t="shared" si="67"/>
        <v>0.010485586131491626</v>
      </c>
      <c r="G786" s="37">
        <f t="shared" si="71"/>
        <v>0.00024343432041570393</v>
      </c>
      <c r="H786" s="32">
        <f t="shared" si="69"/>
        <v>43.425682106039396</v>
      </c>
      <c r="I786" s="32">
        <f t="shared" si="66"/>
        <v>0</v>
      </c>
      <c r="J786" s="37">
        <f t="shared" si="70"/>
        <v>0</v>
      </c>
      <c r="K786" s="32"/>
      <c r="L786" s="32"/>
      <c r="M786" s="32"/>
      <c r="N786" s="32"/>
      <c r="O786" s="32"/>
      <c r="P786" s="32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</row>
    <row r="787" spans="2:65" ht="18">
      <c r="B787" s="30">
        <v>785</v>
      </c>
      <c r="C787" s="75"/>
      <c r="D787" s="32"/>
      <c r="E787" s="32">
        <f t="shared" si="68"/>
        <v>43.46009446611998</v>
      </c>
      <c r="F787" s="32">
        <f t="shared" si="67"/>
        <v>0.010239487450516251</v>
      </c>
      <c r="G787" s="37">
        <f t="shared" si="71"/>
        <v>0.00023773289826690698</v>
      </c>
      <c r="H787" s="32">
        <f t="shared" si="69"/>
        <v>43.448623679426454</v>
      </c>
      <c r="I787" s="32">
        <f t="shared" si="66"/>
        <v>0</v>
      </c>
      <c r="J787" s="37">
        <f t="shared" si="70"/>
        <v>0</v>
      </c>
      <c r="K787" s="32"/>
      <c r="L787" s="32"/>
      <c r="M787" s="32"/>
      <c r="N787" s="32"/>
      <c r="O787" s="32"/>
      <c r="P787" s="32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</row>
    <row r="788" spans="2:65" ht="18">
      <c r="B788" s="30">
        <v>786</v>
      </c>
      <c r="C788" s="75"/>
      <c r="D788" s="32"/>
      <c r="E788" s="32">
        <f t="shared" si="68"/>
        <v>43.48303603950704</v>
      </c>
      <c r="F788" s="32">
        <f t="shared" si="67"/>
        <v>0.009998164885443505</v>
      </c>
      <c r="G788" s="37">
        <f t="shared" si="71"/>
        <v>0.00023214179312359482</v>
      </c>
      <c r="H788" s="32">
        <f t="shared" si="69"/>
        <v>43.47156525281351</v>
      </c>
      <c r="I788" s="32">
        <f t="shared" si="66"/>
        <v>0</v>
      </c>
      <c r="J788" s="37">
        <f t="shared" si="70"/>
        <v>0</v>
      </c>
      <c r="K788" s="32"/>
      <c r="L788" s="32"/>
      <c r="M788" s="32"/>
      <c r="N788" s="32"/>
      <c r="O788" s="32"/>
      <c r="P788" s="32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</row>
    <row r="789" spans="2:65" ht="18">
      <c r="B789" s="30">
        <v>787</v>
      </c>
      <c r="C789" s="75"/>
      <c r="D789" s="32"/>
      <c r="E789" s="32">
        <f t="shared" si="68"/>
        <v>43.5059776128941</v>
      </c>
      <c r="F789" s="32">
        <f t="shared" si="67"/>
        <v>0.009761553566938377</v>
      </c>
      <c r="G789" s="37">
        <f t="shared" si="71"/>
        <v>0.00022665951549146311</v>
      </c>
      <c r="H789" s="32">
        <f t="shared" si="69"/>
        <v>43.49450682620057</v>
      </c>
      <c r="I789" s="32">
        <f t="shared" si="66"/>
        <v>0</v>
      </c>
      <c r="J789" s="37">
        <f t="shared" si="70"/>
        <v>0</v>
      </c>
      <c r="K789" s="32"/>
      <c r="L789" s="32"/>
      <c r="M789" s="32"/>
      <c r="N789" s="32"/>
      <c r="O789" s="32"/>
      <c r="P789" s="32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</row>
    <row r="790" spans="2:65" ht="18">
      <c r="B790" s="30">
        <v>788</v>
      </c>
      <c r="C790" s="75"/>
      <c r="D790" s="32"/>
      <c r="E790" s="32">
        <f t="shared" si="68"/>
        <v>43.52891918628116</v>
      </c>
      <c r="F790" s="32">
        <f t="shared" si="67"/>
        <v>0.009529588761088002</v>
      </c>
      <c r="G790" s="37">
        <f t="shared" si="71"/>
        <v>0.00022128457871930057</v>
      </c>
      <c r="H790" s="32">
        <f t="shared" si="69"/>
        <v>43.51744839958763</v>
      </c>
      <c r="I790" s="32">
        <f t="shared" si="66"/>
        <v>0</v>
      </c>
      <c r="J790" s="37">
        <f t="shared" si="70"/>
        <v>0</v>
      </c>
      <c r="K790" s="32"/>
      <c r="L790" s="32"/>
      <c r="M790" s="32"/>
      <c r="N790" s="32"/>
      <c r="O790" s="32"/>
      <c r="P790" s="32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</row>
    <row r="791" spans="2:65" ht="18">
      <c r="B791" s="30">
        <v>789</v>
      </c>
      <c r="C791" s="75"/>
      <c r="D791" s="32"/>
      <c r="E791" s="32">
        <f t="shared" si="68"/>
        <v>43.551860759668216</v>
      </c>
      <c r="F791" s="32">
        <f t="shared" si="67"/>
        <v>0.009302205891780933</v>
      </c>
      <c r="G791" s="37">
        <f t="shared" si="71"/>
        <v>0.00021601549951940103</v>
      </c>
      <c r="H791" s="32">
        <f t="shared" si="69"/>
        <v>43.54038997297469</v>
      </c>
      <c r="I791" s="32">
        <f t="shared" si="66"/>
        <v>0</v>
      </c>
      <c r="J791" s="37">
        <f t="shared" si="70"/>
        <v>0</v>
      </c>
      <c r="K791" s="32"/>
      <c r="L791" s="32"/>
      <c r="M791" s="32"/>
      <c r="N791" s="32"/>
      <c r="O791" s="32"/>
      <c r="P791" s="32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</row>
    <row r="792" spans="2:65" ht="18">
      <c r="B792" s="30">
        <v>790</v>
      </c>
      <c r="C792" s="75"/>
      <c r="D792" s="32"/>
      <c r="E792" s="32">
        <f t="shared" si="68"/>
        <v>43.574802333055274</v>
      </c>
      <c r="F792" s="32">
        <f t="shared" si="67"/>
        <v>0.009079340562477856</v>
      </c>
      <c r="G792" s="37">
        <f t="shared" si="71"/>
        <v>0.00021085079847399832</v>
      </c>
      <c r="H792" s="32">
        <f t="shared" si="69"/>
        <v>43.563331546361745</v>
      </c>
      <c r="I792" s="32">
        <f t="shared" si="66"/>
        <v>0</v>
      </c>
      <c r="J792" s="37">
        <f t="shared" si="70"/>
        <v>0</v>
      </c>
      <c r="K792" s="32"/>
      <c r="L792" s="32"/>
      <c r="M792" s="32"/>
      <c r="N792" s="32"/>
      <c r="O792" s="32"/>
      <c r="P792" s="32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</row>
    <row r="793" spans="2:65" ht="18">
      <c r="B793" s="30">
        <v>791</v>
      </c>
      <c r="C793" s="75"/>
      <c r="D793" s="32"/>
      <c r="E793" s="32">
        <f t="shared" si="68"/>
        <v>43.59774390644233</v>
      </c>
      <c r="F793" s="32">
        <f t="shared" si="67"/>
        <v>0.008860928577375145</v>
      </c>
      <c r="G793" s="37">
        <f t="shared" si="71"/>
        <v>0.00020578900052775615</v>
      </c>
      <c r="H793" s="32">
        <f t="shared" si="69"/>
        <v>43.5862731197488</v>
      </c>
      <c r="I793" s="32">
        <f t="shared" si="66"/>
        <v>0</v>
      </c>
      <c r="J793" s="37">
        <f t="shared" si="70"/>
        <v>0</v>
      </c>
      <c r="K793" s="32"/>
      <c r="L793" s="32"/>
      <c r="M793" s="32"/>
      <c r="N793" s="32"/>
      <c r="O793" s="32"/>
      <c r="P793" s="32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</row>
    <row r="794" spans="2:65" ht="18">
      <c r="B794" s="30">
        <v>792</v>
      </c>
      <c r="C794" s="75"/>
      <c r="D794" s="32"/>
      <c r="E794" s="32">
        <f t="shared" si="68"/>
        <v>43.62068547982939</v>
      </c>
      <c r="F794" s="32">
        <f t="shared" si="67"/>
        <v>0.008646905961963339</v>
      </c>
      <c r="G794" s="37">
        <f t="shared" si="71"/>
        <v>0.00020082863546635267</v>
      </c>
      <c r="H794" s="32">
        <f t="shared" si="69"/>
        <v>43.60921469313586</v>
      </c>
      <c r="I794" s="32">
        <f t="shared" si="66"/>
        <v>0</v>
      </c>
      <c r="J794" s="37">
        <f t="shared" si="70"/>
        <v>0</v>
      </c>
      <c r="K794" s="32"/>
      <c r="L794" s="32"/>
      <c r="M794" s="32"/>
      <c r="N794" s="32"/>
      <c r="O794" s="32"/>
      <c r="P794" s="32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</row>
    <row r="795" spans="2:65" ht="18">
      <c r="B795" s="30">
        <v>793</v>
      </c>
      <c r="C795" s="75"/>
      <c r="D795" s="32"/>
      <c r="E795" s="32">
        <f t="shared" si="68"/>
        <v>43.64362705321645</v>
      </c>
      <c r="F795" s="32">
        <f t="shared" si="67"/>
        <v>0.008437208982982749</v>
      </c>
      <c r="G795" s="37">
        <f t="shared" si="71"/>
        <v>0.00019596823838120885</v>
      </c>
      <c r="H795" s="32">
        <f t="shared" si="69"/>
        <v>43.63215626652292</v>
      </c>
      <c r="I795" s="32">
        <f t="shared" si="66"/>
        <v>0</v>
      </c>
      <c r="J795" s="37">
        <f t="shared" si="70"/>
        <v>0</v>
      </c>
      <c r="K795" s="32"/>
      <c r="L795" s="32"/>
      <c r="M795" s="32"/>
      <c r="N795" s="32"/>
      <c r="O795" s="32"/>
      <c r="P795" s="32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</row>
    <row r="796" spans="2:65" ht="18">
      <c r="B796" s="30">
        <v>794</v>
      </c>
      <c r="C796" s="75"/>
      <c r="D796" s="32"/>
      <c r="E796" s="32">
        <f t="shared" si="68"/>
        <v>43.66656862660351</v>
      </c>
      <c r="F796" s="32">
        <f t="shared" si="67"/>
        <v>0.008231774167778894</v>
      </c>
      <c r="G796" s="37">
        <f t="shared" si="71"/>
        <v>0.00019120635012041709</v>
      </c>
      <c r="H796" s="32">
        <f t="shared" si="69"/>
        <v>43.65509783990998</v>
      </c>
      <c r="I796" s="32">
        <f t="shared" si="66"/>
        <v>0</v>
      </c>
      <c r="J796" s="37">
        <f t="shared" si="70"/>
        <v>0</v>
      </c>
      <c r="K796" s="32"/>
      <c r="L796" s="32"/>
      <c r="M796" s="32"/>
      <c r="N796" s="32"/>
      <c r="O796" s="32"/>
      <c r="P796" s="32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</row>
    <row r="797" spans="2:65" ht="18">
      <c r="B797" s="30">
        <v>795</v>
      </c>
      <c r="C797" s="75"/>
      <c r="D797" s="32"/>
      <c r="E797" s="32">
        <f t="shared" si="68"/>
        <v>43.689510199990565</v>
      </c>
      <c r="F797" s="32">
        <f t="shared" si="67"/>
        <v>0.008030538323060851</v>
      </c>
      <c r="G797" s="37">
        <f t="shared" si="71"/>
        <v>0.00018654151772593626</v>
      </c>
      <c r="H797" s="32">
        <f t="shared" si="69"/>
        <v>43.678039413297036</v>
      </c>
      <c r="I797" s="32">
        <f t="shared" si="66"/>
        <v>0</v>
      </c>
      <c r="J797" s="37">
        <f t="shared" si="70"/>
        <v>0</v>
      </c>
      <c r="K797" s="32"/>
      <c r="L797" s="32"/>
      <c r="M797" s="32"/>
      <c r="N797" s="32"/>
      <c r="O797" s="32"/>
      <c r="P797" s="32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</row>
    <row r="798" spans="2:65" ht="18">
      <c r="B798" s="30">
        <v>796</v>
      </c>
      <c r="C798" s="75"/>
      <c r="D798" s="32"/>
      <c r="E798" s="32">
        <f t="shared" si="68"/>
        <v>43.71245177337762</v>
      </c>
      <c r="F798" s="32">
        <f t="shared" si="67"/>
        <v>0.007833438553065775</v>
      </c>
      <c r="G798" s="37">
        <f t="shared" si="71"/>
        <v>0.0001819722948571263</v>
      </c>
      <c r="H798" s="32">
        <f t="shared" si="69"/>
        <v>43.700980986684094</v>
      </c>
      <c r="I798" s="32">
        <f t="shared" si="66"/>
        <v>0</v>
      </c>
      <c r="J798" s="37">
        <f t="shared" si="70"/>
        <v>0</v>
      </c>
      <c r="K798" s="32"/>
      <c r="L798" s="32"/>
      <c r="M798" s="32"/>
      <c r="N798" s="32"/>
      <c r="O798" s="32"/>
      <c r="P798" s="32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</row>
    <row r="799" spans="2:65" ht="18">
      <c r="B799" s="30">
        <v>797</v>
      </c>
      <c r="C799" s="75"/>
      <c r="D799" s="32"/>
      <c r="E799" s="32">
        <f t="shared" si="68"/>
        <v>43.73539334676468</v>
      </c>
      <c r="F799" s="32">
        <f t="shared" si="67"/>
        <v>0.007640412277133394</v>
      </c>
      <c r="G799" s="37">
        <f t="shared" si="71"/>
        <v>0.0001774972422007025</v>
      </c>
      <c r="H799" s="32">
        <f t="shared" si="69"/>
        <v>43.72392256007115</v>
      </c>
      <c r="I799" s="32">
        <f t="shared" si="66"/>
        <v>0</v>
      </c>
      <c r="J799" s="37">
        <f t="shared" si="70"/>
        <v>0</v>
      </c>
      <c r="K799" s="32"/>
      <c r="L799" s="32"/>
      <c r="M799" s="32"/>
      <c r="N799" s="32"/>
      <c r="O799" s="32"/>
      <c r="P799" s="32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</row>
    <row r="800" spans="2:65" ht="18">
      <c r="B800" s="30">
        <v>798</v>
      </c>
      <c r="C800" s="75"/>
      <c r="D800" s="32"/>
      <c r="E800" s="32">
        <f t="shared" si="68"/>
        <v>43.75833492015174</v>
      </c>
      <c r="F800" s="32">
        <f t="shared" si="67"/>
        <v>0.007451397246694393</v>
      </c>
      <c r="G800" s="37">
        <f t="shared" si="71"/>
        <v>0.0001731149278671992</v>
      </c>
      <c r="H800" s="32">
        <f t="shared" si="69"/>
        <v>43.74686413345821</v>
      </c>
      <c r="I800" s="32">
        <f t="shared" si="66"/>
        <v>0</v>
      </c>
      <c r="J800" s="37">
        <f t="shared" si="70"/>
        <v>0</v>
      </c>
      <c r="K800" s="32"/>
      <c r="L800" s="32"/>
      <c r="M800" s="32"/>
      <c r="N800" s="32"/>
      <c r="O800" s="32"/>
      <c r="P800" s="32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</row>
    <row r="801" spans="2:65" ht="18">
      <c r="B801" s="30">
        <v>799</v>
      </c>
      <c r="C801" s="75"/>
      <c r="D801" s="32"/>
      <c r="E801" s="32">
        <f t="shared" si="68"/>
        <v>43.7812764935388</v>
      </c>
      <c r="F801" s="32">
        <f t="shared" si="67"/>
        <v>0.0072663315616770625</v>
      </c>
      <c r="G801" s="37">
        <f t="shared" si="71"/>
        <v>0.00016882392777403687</v>
      </c>
      <c r="H801" s="32">
        <f t="shared" si="69"/>
        <v>43.76980570684527</v>
      </c>
      <c r="I801" s="32">
        <f t="shared" si="66"/>
        <v>0</v>
      </c>
      <c r="J801" s="37">
        <f t="shared" si="70"/>
        <v>0</v>
      </c>
      <c r="K801" s="32"/>
      <c r="L801" s="32"/>
      <c r="M801" s="32"/>
      <c r="N801" s="32"/>
      <c r="O801" s="32"/>
      <c r="P801" s="32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</row>
    <row r="802" spans="2:65" ht="18">
      <c r="B802" s="30">
        <v>800</v>
      </c>
      <c r="C802" s="75"/>
      <c r="D802" s="32"/>
      <c r="E802" s="32">
        <f t="shared" si="68"/>
        <v>43.804218066925856</v>
      </c>
      <c r="F802" s="32">
        <f t="shared" si="67"/>
        <v>0.007085153686336828</v>
      </c>
      <c r="G802" s="37">
        <f t="shared" si="71"/>
        <v>0.00016462282601529662</v>
      </c>
      <c r="H802" s="32">
        <f t="shared" si="69"/>
        <v>43.79274728023233</v>
      </c>
      <c r="I802" s="32">
        <f t="shared" si="66"/>
        <v>0</v>
      </c>
      <c r="J802" s="37">
        <f t="shared" si="70"/>
        <v>0</v>
      </c>
      <c r="K802" s="32"/>
      <c r="L802" s="32"/>
      <c r="M802" s="32"/>
      <c r="N802" s="32"/>
      <c r="O802" s="32"/>
      <c r="P802" s="32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</row>
    <row r="803" spans="2:65" ht="18">
      <c r="B803" s="30">
        <v>801</v>
      </c>
      <c r="C803" s="75"/>
      <c r="D803" s="32"/>
      <c r="E803" s="32">
        <f t="shared" si="68"/>
        <v>43.827159640312914</v>
      </c>
      <c r="F803" s="32">
        <f t="shared" si="67"/>
        <v>0.006907802464513509</v>
      </c>
      <c r="G803" s="37">
        <f t="shared" si="71"/>
        <v>0.0001605102152183099</v>
      </c>
      <c r="H803" s="32">
        <f t="shared" si="69"/>
        <v>43.815688853619385</v>
      </c>
      <c r="I803" s="32">
        <f t="shared" si="66"/>
        <v>0</v>
      </c>
      <c r="J803" s="37">
        <f t="shared" si="70"/>
        <v>0</v>
      </c>
      <c r="K803" s="32"/>
      <c r="L803" s="32"/>
      <c r="M803" s="32"/>
      <c r="N803" s="32"/>
      <c r="O803" s="32"/>
      <c r="P803" s="32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</row>
    <row r="804" spans="2:65" ht="18">
      <c r="B804" s="30">
        <v>802</v>
      </c>
      <c r="C804" s="75"/>
      <c r="D804" s="32"/>
      <c r="E804" s="32">
        <f t="shared" si="68"/>
        <v>43.85010121369997</v>
      </c>
      <c r="F804" s="32">
        <f t="shared" si="67"/>
        <v>0.006734217134321518</v>
      </c>
      <c r="G804" s="37">
        <f t="shared" si="71"/>
        <v>0.00015648469688717972</v>
      </c>
      <c r="H804" s="32">
        <f t="shared" si="69"/>
        <v>43.83863042700644</v>
      </c>
      <c r="I804" s="32">
        <f t="shared" si="66"/>
        <v>0</v>
      </c>
      <c r="J804" s="37">
        <f t="shared" si="70"/>
        <v>0</v>
      </c>
      <c r="K804" s="32"/>
      <c r="L804" s="32"/>
      <c r="M804" s="32"/>
      <c r="N804" s="32"/>
      <c r="O804" s="32"/>
      <c r="P804" s="32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</row>
    <row r="805" spans="2:65" ht="18">
      <c r="B805" s="30">
        <v>803</v>
      </c>
      <c r="C805" s="75"/>
      <c r="D805" s="32"/>
      <c r="E805" s="32">
        <f t="shared" si="68"/>
        <v>43.87304278708703</v>
      </c>
      <c r="F805" s="32">
        <f t="shared" si="67"/>
        <v>0.006564337342278451</v>
      </c>
      <c r="G805" s="37">
        <f t="shared" si="71"/>
        <v>0.00015254488173335447</v>
      </c>
      <c r="H805" s="32">
        <f t="shared" si="69"/>
        <v>43.8615720003935</v>
      </c>
      <c r="I805" s="32">
        <f t="shared" si="66"/>
        <v>0</v>
      </c>
      <c r="J805" s="37">
        <f t="shared" si="70"/>
        <v>0</v>
      </c>
      <c r="K805" s="32"/>
      <c r="L805" s="32"/>
      <c r="M805" s="32"/>
      <c r="N805" s="32"/>
      <c r="O805" s="32"/>
      <c r="P805" s="32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</row>
    <row r="806" spans="2:65" ht="18">
      <c r="B806" s="30">
        <v>804</v>
      </c>
      <c r="C806" s="75"/>
      <c r="D806" s="32"/>
      <c r="E806" s="32">
        <f t="shared" si="68"/>
        <v>43.89598436047409</v>
      </c>
      <c r="F806" s="32">
        <f t="shared" si="67"/>
        <v>0.006398103156877707</v>
      </c>
      <c r="G806" s="37">
        <f t="shared" si="71"/>
        <v>0.00014868938999338288</v>
      </c>
      <c r="H806" s="32">
        <f t="shared" si="69"/>
        <v>43.88451357378056</v>
      </c>
      <c r="I806" s="32">
        <f aca="true" t="shared" si="72" ref="I806:I869">IF($L$60&lt;=$E806,0,(1/(SQRT(2*3.14159*$G$7^2)))*EXP((-1*($E806-$G$3)^2)/(2*$G$7^2)))</f>
        <v>0</v>
      </c>
      <c r="J806" s="37">
        <f t="shared" si="70"/>
        <v>0</v>
      </c>
      <c r="K806" s="32"/>
      <c r="L806" s="32"/>
      <c r="M806" s="32"/>
      <c r="N806" s="32"/>
      <c r="O806" s="32"/>
      <c r="P806" s="32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</row>
    <row r="807" spans="2:65" ht="18">
      <c r="B807" s="30">
        <v>805</v>
      </c>
      <c r="C807" s="75"/>
      <c r="D807" s="32"/>
      <c r="E807" s="32">
        <f t="shared" si="68"/>
        <v>43.918925933861146</v>
      </c>
      <c r="F807" s="32">
        <f t="shared" si="67"/>
        <v>0.0062354550816111</v>
      </c>
      <c r="G807" s="37">
        <f t="shared" si="71"/>
        <v>0.00014491685173398207</v>
      </c>
      <c r="H807" s="32">
        <f t="shared" si="69"/>
        <v>43.90745514716762</v>
      </c>
      <c r="I807" s="32">
        <f t="shared" si="72"/>
        <v>0</v>
      </c>
      <c r="J807" s="37">
        <f t="shared" si="70"/>
        <v>0</v>
      </c>
      <c r="K807" s="32"/>
      <c r="L807" s="32"/>
      <c r="M807" s="32"/>
      <c r="N807" s="32"/>
      <c r="O807" s="32"/>
      <c r="P807" s="32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</row>
    <row r="808" spans="2:65" ht="18">
      <c r="B808" s="30">
        <v>806</v>
      </c>
      <c r="C808" s="75"/>
      <c r="D808" s="32"/>
      <c r="E808" s="32">
        <f t="shared" si="68"/>
        <v>43.941867507248205</v>
      </c>
      <c r="F808" s="32">
        <f t="shared" si="67"/>
        <v>0.0060763340674476266</v>
      </c>
      <c r="G808" s="37">
        <f t="shared" si="71"/>
        <v>0.00014122590714455853</v>
      </c>
      <c r="H808" s="32">
        <f t="shared" si="69"/>
        <v>43.930396720554675</v>
      </c>
      <c r="I808" s="32">
        <f t="shared" si="72"/>
        <v>0</v>
      </c>
      <c r="J808" s="37">
        <f t="shared" si="70"/>
        <v>0</v>
      </c>
      <c r="K808" s="32"/>
      <c r="L808" s="32"/>
      <c r="M808" s="32"/>
      <c r="N808" s="32"/>
      <c r="O808" s="32"/>
      <c r="P808" s="32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</row>
    <row r="809" spans="2:65" ht="18">
      <c r="B809" s="30">
        <v>807</v>
      </c>
      <c r="C809" s="75"/>
      <c r="D809" s="32"/>
      <c r="E809" s="32">
        <f t="shared" si="68"/>
        <v>43.96480908063526</v>
      </c>
      <c r="F809" s="32">
        <f t="shared" si="67"/>
        <v>0.005920681524774761</v>
      </c>
      <c r="G809" s="37">
        <f t="shared" si="71"/>
        <v>0.00013761520681732542</v>
      </c>
      <c r="H809" s="32">
        <f t="shared" si="69"/>
        <v>43.953338293941734</v>
      </c>
      <c r="I809" s="32">
        <f t="shared" si="72"/>
        <v>0</v>
      </c>
      <c r="J809" s="37">
        <f t="shared" si="70"/>
        <v>0</v>
      </c>
      <c r="K809" s="32"/>
      <c r="L809" s="32"/>
      <c r="M809" s="32"/>
      <c r="N809" s="32"/>
      <c r="O809" s="32"/>
      <c r="P809" s="32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</row>
    <row r="810" spans="2:65" ht="18">
      <c r="B810" s="30">
        <v>808</v>
      </c>
      <c r="C810" s="75"/>
      <c r="D810" s="32"/>
      <c r="E810" s="32">
        <f t="shared" si="68"/>
        <v>43.98775065402232</v>
      </c>
      <c r="F810" s="32">
        <f t="shared" si="67"/>
        <v>0.005768439334808842</v>
      </c>
      <c r="G810" s="37">
        <f t="shared" si="71"/>
        <v>0.00013408341201516478</v>
      </c>
      <c r="H810" s="32">
        <f t="shared" si="69"/>
        <v>43.97627986732879</v>
      </c>
      <c r="I810" s="32">
        <f t="shared" si="72"/>
        <v>0</v>
      </c>
      <c r="J810" s="37">
        <f t="shared" si="70"/>
        <v>0</v>
      </c>
      <c r="K810" s="32"/>
      <c r="L810" s="32"/>
      <c r="M810" s="32"/>
      <c r="N810" s="32"/>
      <c r="O810" s="32"/>
      <c r="P810" s="32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</row>
    <row r="811" spans="2:65" ht="18">
      <c r="B811" s="30">
        <v>809</v>
      </c>
      <c r="C811" s="75"/>
      <c r="D811" s="32"/>
      <c r="E811" s="32">
        <f t="shared" si="68"/>
        <v>44.01069222740938</v>
      </c>
      <c r="F811" s="32">
        <f t="shared" si="67"/>
        <v>0.005619549860481408</v>
      </c>
      <c r="G811" s="37">
        <f t="shared" si="71"/>
        <v>0.00013062919492738833</v>
      </c>
      <c r="H811" s="32">
        <f t="shared" si="69"/>
        <v>43.99922144071585</v>
      </c>
      <c r="I811" s="32">
        <f t="shared" si="72"/>
        <v>0</v>
      </c>
      <c r="J811" s="37">
        <f t="shared" si="70"/>
        <v>0</v>
      </c>
      <c r="K811" s="32"/>
      <c r="L811" s="32"/>
      <c r="M811" s="32"/>
      <c r="N811" s="32"/>
      <c r="O811" s="32"/>
      <c r="P811" s="32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</row>
    <row r="812" spans="2:65" ht="18">
      <c r="B812" s="30">
        <v>810</v>
      </c>
      <c r="C812" s="75"/>
      <c r="D812" s="32"/>
      <c r="E812" s="32">
        <f t="shared" si="68"/>
        <v>44.03363380079644</v>
      </c>
      <c r="F812" s="32">
        <f t="shared" si="67"/>
        <v>0.005473955956808382</v>
      </c>
      <c r="G812" s="37">
        <f t="shared" si="71"/>
        <v>0.00012725123891355514</v>
      </c>
      <c r="H812" s="32">
        <f t="shared" si="69"/>
        <v>44.02216301410291</v>
      </c>
      <c r="I812" s="32">
        <f t="shared" si="72"/>
        <v>0</v>
      </c>
      <c r="J812" s="37">
        <f t="shared" si="70"/>
        <v>0</v>
      </c>
      <c r="K812" s="32"/>
      <c r="L812" s="32"/>
      <c r="M812" s="32"/>
      <c r="N812" s="32"/>
      <c r="O812" s="32"/>
      <c r="P812" s="32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</row>
    <row r="813" spans="2:65" ht="18">
      <c r="B813" s="30">
        <v>811</v>
      </c>
      <c r="C813" s="75"/>
      <c r="D813" s="32"/>
      <c r="E813" s="32">
        <f t="shared" si="68"/>
        <v>44.056575374183495</v>
      </c>
      <c r="F813" s="32">
        <f t="shared" si="67"/>
        <v>0.00533160098074929</v>
      </c>
      <c r="G813" s="37">
        <f t="shared" si="71"/>
        <v>0.00012394823873550736</v>
      </c>
      <c r="H813" s="32">
        <f t="shared" si="69"/>
        <v>44.045104587489966</v>
      </c>
      <c r="I813" s="32">
        <f t="shared" si="72"/>
        <v>0</v>
      </c>
      <c r="J813" s="37">
        <f t="shared" si="70"/>
        <v>0</v>
      </c>
      <c r="K813" s="32"/>
      <c r="L813" s="32"/>
      <c r="M813" s="32"/>
      <c r="N813" s="32"/>
      <c r="O813" s="32"/>
      <c r="P813" s="32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</row>
    <row r="814" spans="2:65" ht="18">
      <c r="B814" s="30">
        <v>812</v>
      </c>
      <c r="C814" s="75"/>
      <c r="D814" s="32"/>
      <c r="E814" s="32">
        <f t="shared" si="68"/>
        <v>44.07951694757055</v>
      </c>
      <c r="F814" s="32">
        <f t="shared" si="67"/>
        <v>0.0051924288005638876</v>
      </c>
      <c r="G814" s="37">
        <f t="shared" si="71"/>
        <v>0.00012071890077779093</v>
      </c>
      <c r="H814" s="32">
        <f t="shared" si="69"/>
        <v>44.068046160877024</v>
      </c>
      <c r="I814" s="32">
        <f t="shared" si="72"/>
        <v>0</v>
      </c>
      <c r="J814" s="37">
        <f t="shared" si="70"/>
        <v>0</v>
      </c>
      <c r="K814" s="32"/>
      <c r="L814" s="32"/>
      <c r="M814" s="32"/>
      <c r="N814" s="32"/>
      <c r="O814" s="32"/>
      <c r="P814" s="32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</row>
    <row r="815" spans="2:65" ht="18">
      <c r="B815" s="30">
        <v>813</v>
      </c>
      <c r="C815" s="75"/>
      <c r="D815" s="32"/>
      <c r="E815" s="32">
        <f t="shared" si="68"/>
        <v>44.10245852095761</v>
      </c>
      <c r="F815" s="32">
        <f t="shared" si="67"/>
        <v>0.005056383804673591</v>
      </c>
      <c r="G815" s="37">
        <f t="shared" si="71"/>
        <v>0.00011756194325663115</v>
      </c>
      <c r="H815" s="32">
        <f t="shared" si="69"/>
        <v>44.09098773426408</v>
      </c>
      <c r="I815" s="32">
        <f t="shared" si="72"/>
        <v>0</v>
      </c>
      <c r="J815" s="37">
        <f t="shared" si="70"/>
        <v>0</v>
      </c>
      <c r="K815" s="32"/>
      <c r="L815" s="32"/>
      <c r="M815" s="32"/>
      <c r="N815" s="32"/>
      <c r="O815" s="32"/>
      <c r="P815" s="32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</row>
    <row r="816" spans="2:65" ht="18">
      <c r="B816" s="30">
        <v>814</v>
      </c>
      <c r="C816" s="75"/>
      <c r="D816" s="32"/>
      <c r="E816" s="32">
        <f t="shared" si="68"/>
        <v>44.12540009434467</v>
      </c>
      <c r="F816" s="32">
        <f t="shared" si="67"/>
        <v>0.004923410910035384</v>
      </c>
      <c r="G816" s="37">
        <f t="shared" si="71"/>
        <v>0.00011447609641763555</v>
      </c>
      <c r="H816" s="32">
        <f t="shared" si="69"/>
        <v>44.11392930765114</v>
      </c>
      <c r="I816" s="32">
        <f t="shared" si="72"/>
        <v>0</v>
      </c>
      <c r="J816" s="37">
        <f t="shared" si="70"/>
        <v>0</v>
      </c>
      <c r="K816" s="32"/>
      <c r="L816" s="32"/>
      <c r="M816" s="32"/>
      <c r="N816" s="32"/>
      <c r="O816" s="32"/>
      <c r="P816" s="32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</row>
    <row r="817" spans="2:65" ht="18">
      <c r="B817" s="30">
        <v>815</v>
      </c>
      <c r="C817" s="75"/>
      <c r="D817" s="32"/>
      <c r="E817" s="32">
        <f t="shared" si="68"/>
        <v>44.14834166773173</v>
      </c>
      <c r="F817" s="32">
        <f aca="true" t="shared" si="73" ref="F817:F880">(1/(SQRT(2*3.14159*$G$7^2)))*EXP((-1*(E817-$G$3)^2)/(2*$G$7^2))</f>
        <v>0.004793455570035984</v>
      </c>
      <c r="G817" s="37">
        <f t="shared" si="71"/>
        <v>0.00011146010272240139</v>
      </c>
      <c r="H817" s="32">
        <f t="shared" si="69"/>
        <v>44.1368708810382</v>
      </c>
      <c r="I817" s="32">
        <f t="shared" si="72"/>
        <v>0</v>
      </c>
      <c r="J817" s="37">
        <f t="shared" si="70"/>
        <v>0</v>
      </c>
      <c r="K817" s="32"/>
      <c r="L817" s="32"/>
      <c r="M817" s="32"/>
      <c r="N817" s="32"/>
      <c r="O817" s="32"/>
      <c r="P817" s="32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</row>
    <row r="818" spans="2:65" ht="18">
      <c r="B818" s="30">
        <v>816</v>
      </c>
      <c r="C818" s="75"/>
      <c r="D818" s="32"/>
      <c r="E818" s="32">
        <f aca="true" t="shared" si="74" ref="E818:E881">E817+(10*$G$7)/1000</f>
        <v>44.171283241118786</v>
      </c>
      <c r="F818" s="32">
        <f t="shared" si="73"/>
        <v>0.004666463781914143</v>
      </c>
      <c r="G818" s="37">
        <f t="shared" si="71"/>
        <v>0.00010851271702420773</v>
      </c>
      <c r="H818" s="32">
        <f aca="true" t="shared" si="75" ref="H818:H881">E817+(E818-E817)/2</f>
        <v>44.15981245442526</v>
      </c>
      <c r="I818" s="32">
        <f t="shared" si="72"/>
        <v>0</v>
      </c>
      <c r="J818" s="37">
        <f aca="true" t="shared" si="76" ref="J818:J881">($E818-$E817)*ABS(I817+((I818-I817)/2))</f>
        <v>0</v>
      </c>
      <c r="K818" s="32"/>
      <c r="L818" s="32"/>
      <c r="M818" s="32"/>
      <c r="N818" s="32"/>
      <c r="O818" s="32"/>
      <c r="P818" s="32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</row>
    <row r="819" spans="2:65" ht="18">
      <c r="B819" s="30">
        <v>817</v>
      </c>
      <c r="C819" s="75"/>
      <c r="D819" s="32"/>
      <c r="E819" s="32">
        <f t="shared" si="74"/>
        <v>44.194224814505844</v>
      </c>
      <c r="F819" s="32">
        <f t="shared" si="73"/>
        <v>0.004542382093719081</v>
      </c>
      <c r="G819" s="37">
        <f aca="true" t="shared" si="77" ref="G819:G882">(E819-E818)*ABS(F818+((F819-F818)/2))</f>
        <v>0.00010563270673297372</v>
      </c>
      <c r="H819" s="32">
        <f t="shared" si="75"/>
        <v>44.182754027812315</v>
      </c>
      <c r="I819" s="32">
        <f t="shared" si="72"/>
        <v>0</v>
      </c>
      <c r="J819" s="37">
        <f t="shared" si="76"/>
        <v>0</v>
      </c>
      <c r="K819" s="32"/>
      <c r="L819" s="32"/>
      <c r="M819" s="32"/>
      <c r="N819" s="32"/>
      <c r="O819" s="32"/>
      <c r="P819" s="32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</row>
    <row r="820" spans="2:65" ht="18">
      <c r="B820" s="30">
        <v>818</v>
      </c>
      <c r="C820" s="75"/>
      <c r="D820" s="32"/>
      <c r="E820" s="32">
        <f t="shared" si="74"/>
        <v>44.2171663878929</v>
      </c>
      <c r="F820" s="32">
        <f t="shared" si="73"/>
        <v>0.0044211576108132205</v>
      </c>
      <c r="G820" s="37">
        <f t="shared" si="77"/>
        <v>0.00010281885196966869</v>
      </c>
      <c r="H820" s="32">
        <f t="shared" si="75"/>
        <v>44.20569560119937</v>
      </c>
      <c r="I820" s="32">
        <f t="shared" si="72"/>
        <v>0</v>
      </c>
      <c r="J820" s="37">
        <f t="shared" si="76"/>
        <v>0</v>
      </c>
      <c r="K820" s="32"/>
      <c r="L820" s="32"/>
      <c r="M820" s="32"/>
      <c r="N820" s="32"/>
      <c r="O820" s="32"/>
      <c r="P820" s="32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</row>
    <row r="821" spans="2:65" ht="18">
      <c r="B821" s="30">
        <v>819</v>
      </c>
      <c r="C821" s="75"/>
      <c r="D821" s="32"/>
      <c r="E821" s="32">
        <f t="shared" si="74"/>
        <v>44.24010796127996</v>
      </c>
      <c r="F821" s="32">
        <f t="shared" si="73"/>
        <v>0.004302738001927391</v>
      </c>
      <c r="G821" s="37">
        <f t="shared" si="77"/>
        <v>0.0001000699457103617</v>
      </c>
      <c r="H821" s="32">
        <f t="shared" si="75"/>
        <v>44.22863717458643</v>
      </c>
      <c r="I821" s="32">
        <f t="shared" si="72"/>
        <v>0</v>
      </c>
      <c r="J821" s="37">
        <f t="shared" si="76"/>
        <v>0</v>
      </c>
      <c r="K821" s="32"/>
      <c r="L821" s="32"/>
      <c r="M821" s="32"/>
      <c r="N821" s="32"/>
      <c r="O821" s="32"/>
      <c r="P821" s="32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</row>
    <row r="822" spans="2:65" ht="18">
      <c r="B822" s="30">
        <v>820</v>
      </c>
      <c r="C822" s="75"/>
      <c r="D822" s="32"/>
      <c r="E822" s="32">
        <f t="shared" si="74"/>
        <v>44.26304953466702</v>
      </c>
      <c r="F822" s="32">
        <f t="shared" si="73"/>
        <v>0.004187071504776886</v>
      </c>
      <c r="G822" s="37">
        <f t="shared" si="77"/>
        <v>9.738479392010009E-05</v>
      </c>
      <c r="H822" s="32">
        <f t="shared" si="75"/>
        <v>44.25157874797349</v>
      </c>
      <c r="I822" s="32">
        <f t="shared" si="72"/>
        <v>0</v>
      </c>
      <c r="J822" s="37">
        <f t="shared" si="76"/>
        <v>0</v>
      </c>
      <c r="K822" s="32"/>
      <c r="L822" s="32"/>
      <c r="M822" s="32"/>
      <c r="N822" s="32"/>
      <c r="O822" s="32"/>
      <c r="P822" s="32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</row>
    <row r="823" spans="2:65" ht="18">
      <c r="B823" s="30">
        <v>821</v>
      </c>
      <c r="C823" s="75"/>
      <c r="D823" s="32"/>
      <c r="E823" s="32">
        <f t="shared" si="74"/>
        <v>44.28599110805408</v>
      </c>
      <c r="F823" s="32">
        <f t="shared" si="73"/>
        <v>0.004074106931246679</v>
      </c>
      <c r="G823" s="37">
        <f t="shared" si="77"/>
        <v>9.476221567680847E-05</v>
      </c>
      <c r="H823" s="32">
        <f t="shared" si="75"/>
        <v>44.27452032136055</v>
      </c>
      <c r="I823" s="32">
        <f t="shared" si="72"/>
        <v>0</v>
      </c>
      <c r="J823" s="37">
        <f t="shared" si="76"/>
        <v>0</v>
      </c>
      <c r="K823" s="32"/>
      <c r="L823" s="32"/>
      <c r="M823" s="32"/>
      <c r="N823" s="32"/>
      <c r="O823" s="32"/>
      <c r="P823" s="32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</row>
    <row r="824" spans="2:65" ht="18">
      <c r="B824" s="30">
        <v>822</v>
      </c>
      <c r="C824" s="75"/>
      <c r="D824" s="32"/>
      <c r="E824" s="32">
        <f t="shared" si="74"/>
        <v>44.308932681441135</v>
      </c>
      <c r="F824" s="32">
        <f t="shared" si="73"/>
        <v>0.0039637936721543645</v>
      </c>
      <c r="G824" s="37">
        <f t="shared" si="77"/>
        <v>9.220104328540203E-05</v>
      </c>
      <c r="H824" s="32">
        <f t="shared" si="75"/>
        <v>44.297461894747606</v>
      </c>
      <c r="I824" s="32">
        <f t="shared" si="72"/>
        <v>0</v>
      </c>
      <c r="J824" s="37">
        <f t="shared" si="76"/>
        <v>0</v>
      </c>
      <c r="K824" s="32"/>
      <c r="L824" s="32"/>
      <c r="M824" s="32"/>
      <c r="N824" s="32"/>
      <c r="O824" s="32"/>
      <c r="P824" s="32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</row>
    <row r="825" spans="2:65" ht="18">
      <c r="B825" s="30">
        <v>823</v>
      </c>
      <c r="C825" s="75"/>
      <c r="D825" s="32"/>
      <c r="E825" s="32">
        <f t="shared" si="74"/>
        <v>44.33187425482819</v>
      </c>
      <c r="F825" s="32">
        <f t="shared" si="73"/>
        <v>0.003856081701599283</v>
      </c>
      <c r="G825" s="37">
        <f t="shared" si="77"/>
        <v>8.970012238230905E-05</v>
      </c>
      <c r="H825" s="32">
        <f t="shared" si="75"/>
        <v>44.320403468134664</v>
      </c>
      <c r="I825" s="32">
        <f t="shared" si="72"/>
        <v>0</v>
      </c>
      <c r="J825" s="37">
        <f t="shared" si="76"/>
        <v>0</v>
      </c>
      <c r="K825" s="32"/>
      <c r="L825" s="32"/>
      <c r="M825" s="32"/>
      <c r="N825" s="32"/>
      <c r="O825" s="32"/>
      <c r="P825" s="32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</row>
    <row r="826" spans="2:65" ht="18">
      <c r="B826" s="30">
        <v>824</v>
      </c>
      <c r="C826" s="75"/>
      <c r="D826" s="32"/>
      <c r="E826" s="32">
        <f t="shared" si="74"/>
        <v>44.35481582821525</v>
      </c>
      <c r="F826" s="32">
        <f t="shared" si="73"/>
        <v>0.0037509215809064514</v>
      </c>
      <c r="G826" s="37">
        <f t="shared" si="77"/>
        <v>8.72583120305988E-05</v>
      </c>
      <c r="H826" s="32">
        <f t="shared" si="75"/>
        <v>44.34334504152172</v>
      </c>
      <c r="I826" s="32">
        <f t="shared" si="72"/>
        <v>0</v>
      </c>
      <c r="J826" s="37">
        <f t="shared" si="76"/>
        <v>0</v>
      </c>
      <c r="K826" s="32"/>
      <c r="L826" s="32"/>
      <c r="M826" s="32"/>
      <c r="N826" s="32"/>
      <c r="O826" s="32"/>
      <c r="P826" s="32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</row>
    <row r="827" spans="2:65" ht="18">
      <c r="B827" s="30">
        <v>825</v>
      </c>
      <c r="C827" s="75"/>
      <c r="D827" s="32"/>
      <c r="E827" s="32">
        <f t="shared" si="74"/>
        <v>44.37775740160231</v>
      </c>
      <c r="F827" s="32">
        <f t="shared" si="73"/>
        <v>0.0036482644621739346</v>
      </c>
      <c r="G827" s="37">
        <f t="shared" si="77"/>
        <v>8.487448480591257E-05</v>
      </c>
      <c r="H827" s="32">
        <f t="shared" si="75"/>
        <v>44.36628661490878</v>
      </c>
      <c r="I827" s="32">
        <f t="shared" si="72"/>
        <v>0</v>
      </c>
      <c r="J827" s="37">
        <f t="shared" si="76"/>
        <v>0</v>
      </c>
      <c r="K827" s="32"/>
      <c r="L827" s="32"/>
      <c r="M827" s="32"/>
      <c r="N827" s="32"/>
      <c r="O827" s="32"/>
      <c r="P827" s="32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</row>
    <row r="828" spans="2:65" ht="18">
      <c r="B828" s="30">
        <v>826</v>
      </c>
      <c r="C828" s="75"/>
      <c r="D828" s="32"/>
      <c r="E828" s="32">
        <f t="shared" si="74"/>
        <v>44.40069897498937</v>
      </c>
      <c r="F828" s="32">
        <f t="shared" si="73"/>
        <v>0.003548062091432335</v>
      </c>
      <c r="G828" s="37">
        <f t="shared" si="77"/>
        <v>8.254752687339677E-05</v>
      </c>
      <c r="H828" s="32">
        <f t="shared" si="75"/>
        <v>44.38922818829584</v>
      </c>
      <c r="I828" s="32">
        <f t="shared" si="72"/>
        <v>0</v>
      </c>
      <c r="J828" s="37">
        <f t="shared" si="76"/>
        <v>0</v>
      </c>
      <c r="K828" s="32"/>
      <c r="L828" s="32"/>
      <c r="M828" s="32"/>
      <c r="N828" s="32"/>
      <c r="O828" s="32"/>
      <c r="P828" s="32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</row>
    <row r="829" spans="2:65" ht="18">
      <c r="B829" s="30">
        <v>827</v>
      </c>
      <c r="C829" s="75"/>
      <c r="D829" s="32"/>
      <c r="E829" s="32">
        <f t="shared" si="74"/>
        <v>44.423640548376426</v>
      </c>
      <c r="F829" s="32">
        <f t="shared" si="73"/>
        <v>0.0034502668114250955</v>
      </c>
      <c r="G829" s="37">
        <f t="shared" si="77"/>
        <v>8.027633805583697E-05</v>
      </c>
      <c r="H829" s="32">
        <f t="shared" si="75"/>
        <v>44.4121697616829</v>
      </c>
      <c r="I829" s="32">
        <f t="shared" si="72"/>
        <v>0</v>
      </c>
      <c r="J829" s="37">
        <f t="shared" si="76"/>
        <v>0</v>
      </c>
      <c r="K829" s="32"/>
      <c r="L829" s="32"/>
      <c r="M829" s="32"/>
      <c r="N829" s="32"/>
      <c r="O829" s="32"/>
      <c r="P829" s="32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</row>
    <row r="830" spans="2:65" ht="18">
      <c r="B830" s="30">
        <v>828</v>
      </c>
      <c r="C830" s="75"/>
      <c r="D830" s="32"/>
      <c r="E830" s="32">
        <f t="shared" si="74"/>
        <v>44.446582121763484</v>
      </c>
      <c r="F830" s="32">
        <f t="shared" si="73"/>
        <v>0.0033548315640183663</v>
      </c>
      <c r="G830" s="37">
        <f t="shared" si="77"/>
        <v>7.805983189319321E-05</v>
      </c>
      <c r="H830" s="32">
        <f t="shared" si="75"/>
        <v>44.435111335069955</v>
      </c>
      <c r="I830" s="32">
        <f t="shared" si="72"/>
        <v>0</v>
      </c>
      <c r="J830" s="37">
        <f t="shared" si="76"/>
        <v>0</v>
      </c>
      <c r="K830" s="32"/>
      <c r="L830" s="32"/>
      <c r="M830" s="32"/>
      <c r="N830" s="32"/>
      <c r="O830" s="32"/>
      <c r="P830" s="32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</row>
    <row r="831" spans="2:65" ht="18">
      <c r="B831" s="30">
        <v>829</v>
      </c>
      <c r="C831" s="75"/>
      <c r="D831" s="32"/>
      <c r="E831" s="32">
        <f t="shared" si="74"/>
        <v>44.46952369515054</v>
      </c>
      <c r="F831" s="32">
        <f t="shared" si="73"/>
        <v>0.0032617098922491645</v>
      </c>
      <c r="G831" s="37">
        <f t="shared" si="77"/>
        <v>7.58969356937371E-05</v>
      </c>
      <c r="H831" s="32">
        <f t="shared" si="75"/>
        <v>44.45805290845701</v>
      </c>
      <c r="I831" s="32">
        <f t="shared" si="72"/>
        <v>0</v>
      </c>
      <c r="J831" s="37">
        <f t="shared" si="76"/>
        <v>0</v>
      </c>
      <c r="K831" s="32"/>
      <c r="L831" s="32"/>
      <c r="M831" s="32"/>
      <c r="N831" s="32"/>
      <c r="O831" s="32"/>
      <c r="P831" s="32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</row>
    <row r="832" spans="2:65" ht="18">
      <c r="B832" s="30">
        <v>830</v>
      </c>
      <c r="C832" s="75"/>
      <c r="D832" s="32"/>
      <c r="E832" s="32">
        <f t="shared" si="74"/>
        <v>44.4924652685376</v>
      </c>
      <c r="F832" s="32">
        <f t="shared" si="73"/>
        <v>0.003170855942020607</v>
      </c>
      <c r="G832" s="37">
        <f t="shared" si="77"/>
        <v>7.378659057699147E-05</v>
      </c>
      <c r="H832" s="32">
        <f t="shared" si="75"/>
        <v>44.48099448184407</v>
      </c>
      <c r="I832" s="32">
        <f t="shared" si="72"/>
        <v>0</v>
      </c>
      <c r="J832" s="37">
        <f t="shared" si="76"/>
        <v>0</v>
      </c>
      <c r="K832" s="32"/>
      <c r="L832" s="32"/>
      <c r="M832" s="32"/>
      <c r="N832" s="32"/>
      <c r="O832" s="32"/>
      <c r="P832" s="32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</row>
    <row r="833" spans="2:65" ht="18">
      <c r="B833" s="30">
        <v>831</v>
      </c>
      <c r="C833" s="75"/>
      <c r="D833" s="32"/>
      <c r="E833" s="32">
        <f t="shared" si="74"/>
        <v>44.51540684192466</v>
      </c>
      <c r="F833" s="32">
        <f t="shared" si="73"/>
        <v>0.003082224463452945</v>
      </c>
      <c r="G833" s="37">
        <f t="shared" si="77"/>
        <v>7.172775150867343E-05</v>
      </c>
      <c r="H833" s="32">
        <f t="shared" si="75"/>
        <v>44.50393605523113</v>
      </c>
      <c r="I833" s="32">
        <f t="shared" si="72"/>
        <v>0</v>
      </c>
      <c r="J833" s="37">
        <f t="shared" si="76"/>
        <v>0</v>
      </c>
      <c r="K833" s="32"/>
      <c r="L833" s="32"/>
      <c r="M833" s="32"/>
      <c r="N833" s="32"/>
      <c r="O833" s="32"/>
      <c r="P833" s="32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</row>
    <row r="834" spans="2:65" ht="18">
      <c r="B834" s="30">
        <v>832</v>
      </c>
      <c r="C834" s="75"/>
      <c r="D834" s="32"/>
      <c r="E834" s="32">
        <f t="shared" si="74"/>
        <v>44.53834841531172</v>
      </c>
      <c r="F834" s="32">
        <f t="shared" si="73"/>
        <v>0.0029957708118991916</v>
      </c>
      <c r="G834" s="37">
        <f t="shared" si="77"/>
        <v>6.971938732784189E-05</v>
      </c>
      <c r="H834" s="32">
        <f t="shared" si="75"/>
        <v>44.52687762861819</v>
      </c>
      <c r="I834" s="32">
        <f t="shared" si="72"/>
        <v>0</v>
      </c>
      <c r="J834" s="37">
        <f t="shared" si="76"/>
        <v>0</v>
      </c>
      <c r="K834" s="32"/>
      <c r="L834" s="32"/>
      <c r="M834" s="32"/>
      <c r="N834" s="32"/>
      <c r="O834" s="32"/>
      <c r="P834" s="32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</row>
    <row r="835" spans="2:65" ht="18">
      <c r="B835" s="30">
        <v>833</v>
      </c>
      <c r="C835" s="75"/>
      <c r="D835" s="32"/>
      <c r="E835" s="32">
        <f t="shared" si="74"/>
        <v>44.561289988698775</v>
      </c>
      <c r="F835" s="32">
        <f t="shared" si="73"/>
        <v>0.002911450948634037</v>
      </c>
      <c r="G835" s="37">
        <f t="shared" si="77"/>
        <v>6.776048076644998E-05</v>
      </c>
      <c r="H835" s="32">
        <f t="shared" si="75"/>
        <v>44.549819202005246</v>
      </c>
      <c r="I835" s="32">
        <f t="shared" si="72"/>
        <v>0</v>
      </c>
      <c r="J835" s="37">
        <f t="shared" si="76"/>
        <v>0</v>
      </c>
      <c r="K835" s="32"/>
      <c r="L835" s="32"/>
      <c r="M835" s="32"/>
      <c r="N835" s="32"/>
      <c r="O835" s="32"/>
      <c r="P835" s="32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</row>
    <row r="836" spans="2:65" ht="18">
      <c r="B836" s="30">
        <v>834</v>
      </c>
      <c r="C836" s="75"/>
      <c r="D836" s="32"/>
      <c r="E836" s="32">
        <f t="shared" si="74"/>
        <v>44.58423156208583</v>
      </c>
      <c r="F836" s="32">
        <f t="shared" si="73"/>
        <v>0.002829221441224835</v>
      </c>
      <c r="G836" s="37">
        <f t="shared" si="77"/>
        <v>6.585002846150292E-05</v>
      </c>
      <c r="H836" s="32">
        <f t="shared" si="75"/>
        <v>44.572760775392304</v>
      </c>
      <c r="I836" s="32">
        <f t="shared" si="72"/>
        <v>0</v>
      </c>
      <c r="J836" s="37">
        <f t="shared" si="76"/>
        <v>0</v>
      </c>
      <c r="K836" s="32"/>
      <c r="L836" s="32"/>
      <c r="M836" s="32"/>
      <c r="N836" s="32"/>
      <c r="O836" s="32"/>
      <c r="P836" s="32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</row>
    <row r="837" spans="2:65" ht="18">
      <c r="B837" s="30">
        <v>835</v>
      </c>
      <c r="C837" s="75"/>
      <c r="D837" s="32"/>
      <c r="E837" s="32">
        <f t="shared" si="74"/>
        <v>44.60717313547289</v>
      </c>
      <c r="F837" s="32">
        <f t="shared" si="73"/>
        <v>0.0027490394635932987</v>
      </c>
      <c r="G837" s="37">
        <f t="shared" si="77"/>
        <v>6.398704096002133E-05</v>
      </c>
      <c r="H837" s="32">
        <f t="shared" si="75"/>
        <v>44.59570234877936</v>
      </c>
      <c r="I837" s="32">
        <f t="shared" si="72"/>
        <v>0</v>
      </c>
      <c r="J837" s="37">
        <f t="shared" si="76"/>
        <v>0</v>
      </c>
      <c r="K837" s="32"/>
      <c r="L837" s="32"/>
      <c r="M837" s="32"/>
      <c r="N837" s="32"/>
      <c r="O837" s="32"/>
      <c r="P837" s="32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</row>
    <row r="838" spans="2:65" ht="18">
      <c r="B838" s="30">
        <v>836</v>
      </c>
      <c r="C838" s="75"/>
      <c r="D838" s="32"/>
      <c r="E838" s="32">
        <f t="shared" si="74"/>
        <v>44.63011470885995</v>
      </c>
      <c r="F838" s="32">
        <f t="shared" si="73"/>
        <v>0.0026708627957766217</v>
      </c>
      <c r="G838" s="37">
        <f t="shared" si="77"/>
        <v>6.217054271700867E-05</v>
      </c>
      <c r="H838" s="32">
        <f t="shared" si="75"/>
        <v>44.61864392216642</v>
      </c>
      <c r="I838" s="32">
        <f t="shared" si="72"/>
        <v>0</v>
      </c>
      <c r="J838" s="37">
        <f t="shared" si="76"/>
        <v>0</v>
      </c>
      <c r="K838" s="32"/>
      <c r="L838" s="32"/>
      <c r="M838" s="32"/>
      <c r="N838" s="32"/>
      <c r="O838" s="32"/>
      <c r="P838" s="32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</row>
    <row r="839" spans="2:65" ht="18">
      <c r="B839" s="30">
        <v>837</v>
      </c>
      <c r="C839" s="75"/>
      <c r="D839" s="32"/>
      <c r="E839" s="32">
        <f t="shared" si="74"/>
        <v>44.65305628224701</v>
      </c>
      <c r="F839" s="32">
        <f t="shared" si="73"/>
        <v>0.0025946498233966127</v>
      </c>
      <c r="G839" s="37">
        <f t="shared" si="77"/>
        <v>6.0399572086621784E-05</v>
      </c>
      <c r="H839" s="32">
        <f t="shared" si="75"/>
        <v>44.64158549555348</v>
      </c>
      <c r="I839" s="32">
        <f t="shared" si="72"/>
        <v>0</v>
      </c>
      <c r="J839" s="37">
        <f t="shared" si="76"/>
        <v>0</v>
      </c>
      <c r="K839" s="32"/>
      <c r="L839" s="32"/>
      <c r="M839" s="32"/>
      <c r="N839" s="32"/>
      <c r="O839" s="32"/>
      <c r="P839" s="32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</row>
    <row r="840" spans="2:65" ht="18">
      <c r="B840" s="30">
        <v>838</v>
      </c>
      <c r="C840" s="75"/>
      <c r="D840" s="32"/>
      <c r="E840" s="32">
        <f t="shared" si="74"/>
        <v>44.675997855634066</v>
      </c>
      <c r="F840" s="32">
        <f t="shared" si="73"/>
        <v>0.002520359536845481</v>
      </c>
      <c r="G840" s="37">
        <f t="shared" si="77"/>
        <v>5.8673181306741686E-05</v>
      </c>
      <c r="H840" s="32">
        <f t="shared" si="75"/>
        <v>44.66452706894054</v>
      </c>
      <c r="I840" s="32">
        <f t="shared" si="72"/>
        <v>0</v>
      </c>
      <c r="J840" s="37">
        <f t="shared" si="76"/>
        <v>0</v>
      </c>
      <c r="K840" s="32"/>
      <c r="L840" s="32"/>
      <c r="M840" s="32"/>
      <c r="N840" s="32"/>
      <c r="O840" s="32"/>
      <c r="P840" s="32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</row>
    <row r="841" spans="2:65" ht="18">
      <c r="B841" s="30">
        <v>839</v>
      </c>
      <c r="C841" s="75"/>
      <c r="D841" s="32"/>
      <c r="E841" s="32">
        <f t="shared" si="74"/>
        <v>44.698939429021124</v>
      </c>
      <c r="F841" s="32">
        <f t="shared" si="73"/>
        <v>0.0024479515301967514</v>
      </c>
      <c r="G841" s="37">
        <f t="shared" si="77"/>
        <v>5.69904364771413E-05</v>
      </c>
      <c r="H841" s="32">
        <f t="shared" si="75"/>
        <v>44.687468642327595</v>
      </c>
      <c r="I841" s="32">
        <f t="shared" si="72"/>
        <v>0</v>
      </c>
      <c r="J841" s="37">
        <f t="shared" si="76"/>
        <v>0</v>
      </c>
      <c r="K841" s="32"/>
      <c r="L841" s="32"/>
      <c r="M841" s="32"/>
      <c r="N841" s="32"/>
      <c r="O841" s="32"/>
      <c r="P841" s="32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</row>
    <row r="842" spans="2:65" ht="18">
      <c r="B842" s="30">
        <v>840</v>
      </c>
      <c r="C842" s="75"/>
      <c r="D842" s="32"/>
      <c r="E842" s="32">
        <f t="shared" si="74"/>
        <v>44.72188100240818</v>
      </c>
      <c r="F842" s="32">
        <f t="shared" si="73"/>
        <v>0.002377385999849864</v>
      </c>
      <c r="G842" s="37">
        <f t="shared" si="77"/>
        <v>5.535041753144518E-05</v>
      </c>
      <c r="H842" s="32">
        <f t="shared" si="75"/>
        <v>44.71041021571465</v>
      </c>
      <c r="I842" s="32">
        <f t="shared" si="72"/>
        <v>0</v>
      </c>
      <c r="J842" s="37">
        <f t="shared" si="76"/>
        <v>0</v>
      </c>
      <c r="K842" s="32"/>
      <c r="L842" s="32"/>
      <c r="M842" s="32"/>
      <c r="N842" s="32"/>
      <c r="O842" s="32"/>
      <c r="P842" s="32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</row>
    <row r="843" spans="2:65" ht="18">
      <c r="B843" s="30">
        <v>841</v>
      </c>
      <c r="C843" s="75"/>
      <c r="D843" s="32"/>
      <c r="E843" s="32">
        <f t="shared" si="74"/>
        <v>44.74482257579524</v>
      </c>
      <c r="F843" s="32">
        <f t="shared" si="73"/>
        <v>0.002308623742916821</v>
      </c>
      <c r="G843" s="37">
        <f t="shared" si="77"/>
        <v>5.37522182030757E-05</v>
      </c>
      <c r="H843" s="32">
        <f t="shared" si="75"/>
        <v>44.73335178910171</v>
      </c>
      <c r="I843" s="32">
        <f t="shared" si="72"/>
        <v>0</v>
      </c>
      <c r="J843" s="37">
        <f t="shared" si="76"/>
        <v>0</v>
      </c>
      <c r="K843" s="32"/>
      <c r="L843" s="32"/>
      <c r="M843" s="32"/>
      <c r="N843" s="32"/>
      <c r="O843" s="32"/>
      <c r="P843" s="32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</row>
    <row r="844" spans="2:65" ht="18">
      <c r="B844" s="30">
        <v>842</v>
      </c>
      <c r="C844" s="75"/>
      <c r="D844" s="32"/>
      <c r="E844" s="32">
        <f t="shared" si="74"/>
        <v>44.7677641491823</v>
      </c>
      <c r="F844" s="32">
        <f t="shared" si="73"/>
        <v>0.0022416261553592984</v>
      </c>
      <c r="G844" s="37">
        <f t="shared" si="77"/>
        <v>5.2194945985377755E-05</v>
      </c>
      <c r="H844" s="32">
        <f t="shared" si="75"/>
        <v>44.75629336248877</v>
      </c>
      <c r="I844" s="32">
        <f t="shared" si="72"/>
        <v>0</v>
      </c>
      <c r="J844" s="37">
        <f t="shared" si="76"/>
        <v>0</v>
      </c>
      <c r="K844" s="32"/>
      <c r="L844" s="32"/>
      <c r="M844" s="32"/>
      <c r="N844" s="32"/>
      <c r="O844" s="32"/>
      <c r="P844" s="32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</row>
    <row r="845" spans="2:65" ht="18">
      <c r="B845" s="30">
        <v>843</v>
      </c>
      <c r="C845" s="75"/>
      <c r="D845" s="32"/>
      <c r="E845" s="32">
        <f t="shared" si="74"/>
        <v>44.790705722569356</v>
      </c>
      <c r="F845" s="32">
        <f t="shared" si="73"/>
        <v>0.0021763552298844618</v>
      </c>
      <c r="G845" s="37">
        <f t="shared" si="77"/>
        <v>5.067772208611329E-05</v>
      </c>
      <c r="H845" s="32">
        <f t="shared" si="75"/>
        <v>44.77923493587583</v>
      </c>
      <c r="I845" s="32">
        <f t="shared" si="72"/>
        <v>0</v>
      </c>
      <c r="J845" s="37">
        <f t="shared" si="76"/>
        <v>0</v>
      </c>
      <c r="K845" s="32"/>
      <c r="L845" s="32"/>
      <c r="M845" s="32"/>
      <c r="N845" s="32"/>
      <c r="O845" s="32"/>
      <c r="P845" s="32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</row>
    <row r="846" spans="2:65" ht="18">
      <c r="B846" s="30">
        <v>844</v>
      </c>
      <c r="C846" s="75"/>
      <c r="D846" s="32"/>
      <c r="E846" s="32">
        <f t="shared" si="74"/>
        <v>44.813647295956414</v>
      </c>
      <c r="F846" s="32">
        <f t="shared" si="73"/>
        <v>0.00211277355360778</v>
      </c>
      <c r="G846" s="37">
        <f t="shared" si="77"/>
        <v>4.9199681376515365E-05</v>
      </c>
      <c r="H846" s="32">
        <f t="shared" si="75"/>
        <v>44.802176509262885</v>
      </c>
      <c r="I846" s="32">
        <f t="shared" si="72"/>
        <v>0</v>
      </c>
      <c r="J846" s="37">
        <f t="shared" si="76"/>
        <v>0</v>
      </c>
      <c r="K846" s="32"/>
      <c r="L846" s="32"/>
      <c r="M846" s="32"/>
      <c r="N846" s="32"/>
      <c r="O846" s="32"/>
      <c r="P846" s="32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</row>
    <row r="847" spans="2:65" ht="18">
      <c r="B847" s="30">
        <v>845</v>
      </c>
      <c r="C847" s="75"/>
      <c r="D847" s="32"/>
      <c r="E847" s="32">
        <f t="shared" si="74"/>
        <v>44.83658886934347</v>
      </c>
      <c r="F847" s="32">
        <f t="shared" si="73"/>
        <v>0.0020508443054908974</v>
      </c>
      <c r="G847" s="37">
        <f t="shared" si="77"/>
        <v>4.7759972335089134E-05</v>
      </c>
      <c r="H847" s="32">
        <f t="shared" si="75"/>
        <v>44.825118082649944</v>
      </c>
      <c r="I847" s="32">
        <f t="shared" si="72"/>
        <v>0</v>
      </c>
      <c r="J847" s="37">
        <f t="shared" si="76"/>
        <v>0</v>
      </c>
      <c r="K847" s="32"/>
      <c r="L847" s="32"/>
      <c r="M847" s="32"/>
      <c r="N847" s="32"/>
      <c r="O847" s="32"/>
      <c r="P847" s="32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</row>
    <row r="848" spans="2:65" ht="18">
      <c r="B848" s="30">
        <v>846</v>
      </c>
      <c r="C848" s="75"/>
      <c r="D848" s="32"/>
      <c r="E848" s="32">
        <f t="shared" si="74"/>
        <v>44.85953044273053</v>
      </c>
      <c r="F848" s="32">
        <f t="shared" si="73"/>
        <v>0.0019905312535626993</v>
      </c>
      <c r="G848" s="37">
        <f t="shared" si="77"/>
        <v>4.635775698634563E-05</v>
      </c>
      <c r="H848" s="32">
        <f t="shared" si="75"/>
        <v>44.848059656037</v>
      </c>
      <c r="I848" s="32">
        <f t="shared" si="72"/>
        <v>0</v>
      </c>
      <c r="J848" s="37">
        <f t="shared" si="76"/>
        <v>0</v>
      </c>
      <c r="K848" s="32"/>
      <c r="L848" s="32"/>
      <c r="M848" s="32"/>
      <c r="N848" s="32"/>
      <c r="O848" s="32"/>
      <c r="P848" s="32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</row>
    <row r="849" spans="2:65" ht="18">
      <c r="B849" s="30">
        <v>847</v>
      </c>
      <c r="C849" s="75"/>
      <c r="D849" s="32"/>
      <c r="E849" s="32">
        <f t="shared" si="74"/>
        <v>44.88247201611759</v>
      </c>
      <c r="F849" s="32">
        <f t="shared" si="73"/>
        <v>0.0019317987519315118</v>
      </c>
      <c r="G849" s="37">
        <f t="shared" si="77"/>
        <v>4.499221083465283E-05</v>
      </c>
      <c r="H849" s="32">
        <f t="shared" si="75"/>
        <v>44.87100122942406</v>
      </c>
      <c r="I849" s="32">
        <f t="shared" si="72"/>
        <v>0</v>
      </c>
      <c r="J849" s="37">
        <f t="shared" si="76"/>
        <v>0</v>
      </c>
      <c r="K849" s="32"/>
      <c r="L849" s="32"/>
      <c r="M849" s="32"/>
      <c r="N849" s="32"/>
      <c r="O849" s="32"/>
      <c r="P849" s="32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</row>
    <row r="850" spans="2:65" ht="18">
      <c r="B850" s="30">
        <v>848</v>
      </c>
      <c r="C850" s="75"/>
      <c r="D850" s="32"/>
      <c r="E850" s="32">
        <f t="shared" si="74"/>
        <v>44.90541358950465</v>
      </c>
      <c r="F850" s="32">
        <f t="shared" si="73"/>
        <v>0.0018746117375963225</v>
      </c>
      <c r="G850" s="37">
        <f t="shared" si="77"/>
        <v>4.366252279338539E-05</v>
      </c>
      <c r="H850" s="32">
        <f t="shared" si="75"/>
        <v>44.89394280281112</v>
      </c>
      <c r="I850" s="32">
        <f t="shared" si="72"/>
        <v>0</v>
      </c>
      <c r="J850" s="37">
        <f t="shared" si="76"/>
        <v>0</v>
      </c>
      <c r="K850" s="32"/>
      <c r="L850" s="32"/>
      <c r="M850" s="32"/>
      <c r="N850" s="32"/>
      <c r="O850" s="32"/>
      <c r="P850" s="32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</row>
    <row r="851" spans="2:65" ht="18">
      <c r="B851" s="30">
        <v>849</v>
      </c>
      <c r="C851" s="75"/>
      <c r="D851" s="32"/>
      <c r="E851" s="32">
        <f t="shared" si="74"/>
        <v>44.928355162891705</v>
      </c>
      <c r="F851" s="32">
        <f t="shared" si="73"/>
        <v>0.00181893572706484</v>
      </c>
      <c r="G851" s="37">
        <f t="shared" si="77"/>
        <v>4.236789510955333E-05</v>
      </c>
      <c r="H851" s="32">
        <f t="shared" si="75"/>
        <v>44.916884376198176</v>
      </c>
      <c r="I851" s="32">
        <f t="shared" si="72"/>
        <v>0</v>
      </c>
      <c r="J851" s="37">
        <f t="shared" si="76"/>
        <v>0</v>
      </c>
      <c r="K851" s="32"/>
      <c r="L851" s="32"/>
      <c r="M851" s="32"/>
      <c r="N851" s="32"/>
      <c r="O851" s="32"/>
      <c r="P851" s="32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</row>
    <row r="852" spans="2:65" ht="18">
      <c r="B852" s="30">
        <v>850</v>
      </c>
      <c r="C852" s="75"/>
      <c r="D852" s="32"/>
      <c r="E852" s="32">
        <f t="shared" si="74"/>
        <v>44.95129673627876</v>
      </c>
      <c r="F852" s="32">
        <f t="shared" si="73"/>
        <v>0.001764736812786054</v>
      </c>
      <c r="G852" s="37">
        <f t="shared" si="77"/>
        <v>4.110754328408719E-05</v>
      </c>
      <c r="H852" s="32">
        <f t="shared" si="75"/>
        <v>44.939825949585234</v>
      </c>
      <c r="I852" s="32">
        <f t="shared" si="72"/>
        <v>0</v>
      </c>
      <c r="J852" s="37">
        <f t="shared" si="76"/>
        <v>0</v>
      </c>
      <c r="K852" s="32"/>
      <c r="L852" s="32"/>
      <c r="M852" s="32"/>
      <c r="N852" s="32"/>
      <c r="O852" s="32"/>
      <c r="P852" s="32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</row>
    <row r="853" spans="2:65" ht="18">
      <c r="B853" s="30">
        <v>851</v>
      </c>
      <c r="C853" s="75"/>
      <c r="D853" s="32"/>
      <c r="E853" s="32">
        <f t="shared" si="74"/>
        <v>44.97423830966582</v>
      </c>
      <c r="F853" s="32">
        <f t="shared" si="73"/>
        <v>0.0017119816594049434</v>
      </c>
      <c r="G853" s="37">
        <f t="shared" si="77"/>
        <v>3.988069598795524E-05</v>
      </c>
      <c r="H853" s="32">
        <f t="shared" si="75"/>
        <v>44.96276752297229</v>
      </c>
      <c r="I853" s="32">
        <f t="shared" si="72"/>
        <v>0</v>
      </c>
      <c r="J853" s="37">
        <f t="shared" si="76"/>
        <v>0</v>
      </c>
      <c r="K853" s="32"/>
      <c r="L853" s="32"/>
      <c r="M853" s="32"/>
      <c r="N853" s="32"/>
      <c r="O853" s="32"/>
      <c r="P853" s="32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</row>
    <row r="854" spans="2:65" ht="18">
      <c r="B854" s="30">
        <v>852</v>
      </c>
      <c r="C854" s="75"/>
      <c r="D854" s="32"/>
      <c r="E854" s="32">
        <f t="shared" si="74"/>
        <v>44.99717988305288</v>
      </c>
      <c r="F854" s="32">
        <f t="shared" si="73"/>
        <v>0.0016606374998467783</v>
      </c>
      <c r="G854" s="37">
        <f t="shared" si="77"/>
        <v>3.868659497428587E-05</v>
      </c>
      <c r="H854" s="32">
        <f t="shared" si="75"/>
        <v>44.98570909635935</v>
      </c>
      <c r="I854" s="32">
        <f t="shared" si="72"/>
        <v>0</v>
      </c>
      <c r="J854" s="37">
        <f t="shared" si="76"/>
        <v>0</v>
      </c>
      <c r="K854" s="32"/>
      <c r="L854" s="32"/>
      <c r="M854" s="32"/>
      <c r="N854" s="32"/>
      <c r="O854" s="32"/>
      <c r="P854" s="32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</row>
    <row r="855" spans="2:65" ht="18">
      <c r="B855" s="30">
        <v>853</v>
      </c>
      <c r="C855" s="75"/>
      <c r="D855" s="32"/>
      <c r="E855" s="32">
        <f t="shared" si="74"/>
        <v>45.02012145643994</v>
      </c>
      <c r="F855" s="32">
        <f t="shared" si="73"/>
        <v>0.0016106721312384481</v>
      </c>
      <c r="G855" s="37">
        <f t="shared" si="77"/>
        <v>3.7524494986665935E-05</v>
      </c>
      <c r="H855" s="32">
        <f t="shared" si="75"/>
        <v>45.00865066974641</v>
      </c>
      <c r="I855" s="32">
        <f t="shared" si="72"/>
        <v>0</v>
      </c>
      <c r="J855" s="37">
        <f t="shared" si="76"/>
        <v>0</v>
      </c>
      <c r="K855" s="32"/>
      <c r="L855" s="32"/>
      <c r="M855" s="32"/>
      <c r="N855" s="32"/>
      <c r="O855" s="32"/>
      <c r="P855" s="32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</row>
    <row r="856" spans="2:65" ht="18">
      <c r="B856" s="30">
        <v>854</v>
      </c>
      <c r="C856" s="75"/>
      <c r="D856" s="32"/>
      <c r="E856" s="32">
        <f t="shared" si="74"/>
        <v>45.043063029826996</v>
      </c>
      <c r="F856" s="32">
        <f t="shared" si="73"/>
        <v>0.0015620539106740645</v>
      </c>
      <c r="G856" s="37">
        <f t="shared" si="77"/>
        <v>3.6393663663783226E-05</v>
      </c>
      <c r="H856" s="32">
        <f t="shared" si="75"/>
        <v>45.03159224313347</v>
      </c>
      <c r="I856" s="32">
        <f t="shared" si="72"/>
        <v>0</v>
      </c>
      <c r="J856" s="37">
        <f t="shared" si="76"/>
        <v>0</v>
      </c>
      <c r="K856" s="32"/>
      <c r="L856" s="32"/>
      <c r="M856" s="32"/>
      <c r="N856" s="32"/>
      <c r="O856" s="32"/>
      <c r="P856" s="32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</row>
    <row r="857" spans="2:65" ht="18">
      <c r="B857" s="30">
        <v>855</v>
      </c>
      <c r="C857" s="75"/>
      <c r="D857" s="32"/>
      <c r="E857" s="32">
        <f t="shared" si="74"/>
        <v>45.066004603214054</v>
      </c>
      <c r="F857" s="32">
        <f t="shared" si="73"/>
        <v>0.0015147517508320378</v>
      </c>
      <c r="G857" s="37">
        <f t="shared" si="77"/>
        <v>3.529338144057913E-05</v>
      </c>
      <c r="H857" s="32">
        <f t="shared" si="75"/>
        <v>45.054533816520525</v>
      </c>
      <c r="I857" s="32">
        <f t="shared" si="72"/>
        <v>0</v>
      </c>
      <c r="J857" s="37">
        <f t="shared" si="76"/>
        <v>0</v>
      </c>
      <c r="K857" s="32"/>
      <c r="L857" s="32"/>
      <c r="M857" s="32"/>
      <c r="N857" s="32"/>
      <c r="O857" s="32"/>
      <c r="P857" s="32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</row>
    <row r="858" spans="2:65" ht="18">
      <c r="B858" s="30">
        <v>856</v>
      </c>
      <c r="C858" s="75"/>
      <c r="D858" s="32"/>
      <c r="E858" s="32">
        <f t="shared" si="74"/>
        <v>45.08894617660111</v>
      </c>
      <c r="F858" s="32">
        <f t="shared" si="73"/>
        <v>0.0014687351154506682</v>
      </c>
      <c r="G858" s="37">
        <f t="shared" si="77"/>
        <v>3.422294144607443E-05</v>
      </c>
      <c r="H858" s="32">
        <f t="shared" si="75"/>
        <v>45.07747538990758</v>
      </c>
      <c r="I858" s="32">
        <f t="shared" si="72"/>
        <v>0</v>
      </c>
      <c r="J858" s="37">
        <f t="shared" si="76"/>
        <v>0</v>
      </c>
      <c r="K858" s="32"/>
      <c r="L858" s="32"/>
      <c r="M858" s="32"/>
      <c r="N858" s="32"/>
      <c r="O858" s="32"/>
      <c r="P858" s="32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</row>
    <row r="859" spans="2:65" ht="18">
      <c r="B859" s="30">
        <v>857</v>
      </c>
      <c r="C859" s="75"/>
      <c r="D859" s="32"/>
      <c r="E859" s="32">
        <f t="shared" si="74"/>
        <v>45.11188774998817</v>
      </c>
      <c r="F859" s="32">
        <f t="shared" si="73"/>
        <v>0.0014239740146692065</v>
      </c>
      <c r="G859" s="37">
        <f t="shared" si="77"/>
        <v>3.318164939802913E-05</v>
      </c>
      <c r="H859" s="32">
        <f t="shared" si="75"/>
        <v>45.10041696329464</v>
      </c>
      <c r="I859" s="32">
        <f t="shared" si="72"/>
        <v>0</v>
      </c>
      <c r="J859" s="37">
        <f t="shared" si="76"/>
        <v>0</v>
      </c>
      <c r="K859" s="32"/>
      <c r="L859" s="32"/>
      <c r="M859" s="32"/>
      <c r="N859" s="32"/>
      <c r="O859" s="32"/>
      <c r="P859" s="32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</row>
    <row r="860" spans="2:65" ht="18">
      <c r="B860" s="30">
        <v>858</v>
      </c>
      <c r="C860" s="75"/>
      <c r="D860" s="32"/>
      <c r="E860" s="32">
        <f t="shared" si="74"/>
        <v>45.13482932337523</v>
      </c>
      <c r="F860" s="32">
        <f t="shared" si="73"/>
        <v>0.001380439000241201</v>
      </c>
      <c r="G860" s="37">
        <f t="shared" si="77"/>
        <v>3.216882349459406E-05</v>
      </c>
      <c r="H860" s="32">
        <f t="shared" si="75"/>
        <v>45.1233585366817</v>
      </c>
      <c r="I860" s="32">
        <f t="shared" si="72"/>
        <v>0</v>
      </c>
      <c r="J860" s="37">
        <f t="shared" si="76"/>
        <v>0</v>
      </c>
      <c r="K860" s="32"/>
      <c r="L860" s="32"/>
      <c r="M860" s="32"/>
      <c r="N860" s="32"/>
      <c r="O860" s="32"/>
      <c r="P860" s="32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</row>
    <row r="861" spans="2:65" ht="18">
      <c r="B861" s="30">
        <v>859</v>
      </c>
      <c r="C861" s="75"/>
      <c r="D861" s="32"/>
      <c r="E861" s="32">
        <f t="shared" si="74"/>
        <v>45.15777089676229</v>
      </c>
      <c r="F861" s="32">
        <f t="shared" si="73"/>
        <v>0.0013381011606268423</v>
      </c>
      <c r="G861" s="37">
        <f t="shared" si="77"/>
        <v>3.118379430310955E-05</v>
      </c>
      <c r="H861" s="32">
        <f t="shared" si="75"/>
        <v>45.14630011006876</v>
      </c>
      <c r="I861" s="32">
        <f t="shared" si="72"/>
        <v>0</v>
      </c>
      <c r="J861" s="37">
        <f t="shared" si="76"/>
        <v>0</v>
      </c>
      <c r="K861" s="32"/>
      <c r="L861" s="32"/>
      <c r="M861" s="32"/>
      <c r="N861" s="32"/>
      <c r="O861" s="32"/>
      <c r="P861" s="32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</row>
    <row r="862" spans="2:65" ht="18">
      <c r="B862" s="30">
        <v>860</v>
      </c>
      <c r="C862" s="75"/>
      <c r="D862" s="32"/>
      <c r="E862" s="32">
        <f t="shared" si="74"/>
        <v>45.180712470149345</v>
      </c>
      <c r="F862" s="32">
        <f t="shared" si="73"/>
        <v>0.0012969321159708963</v>
      </c>
      <c r="G862" s="37">
        <f t="shared" si="77"/>
        <v>3.022590464620367E-05</v>
      </c>
      <c r="H862" s="32">
        <f t="shared" si="75"/>
        <v>45.169241683455816</v>
      </c>
      <c r="I862" s="32">
        <f t="shared" si="72"/>
        <v>0</v>
      </c>
      <c r="J862" s="37">
        <f t="shared" si="76"/>
        <v>0</v>
      </c>
      <c r="K862" s="32"/>
      <c r="L862" s="32"/>
      <c r="M862" s="32"/>
      <c r="N862" s="32"/>
      <c r="O862" s="32"/>
      <c r="P862" s="32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</row>
    <row r="863" spans="2:65" ht="18">
      <c r="B863" s="30">
        <v>861</v>
      </c>
      <c r="C863" s="75"/>
      <c r="D863" s="32"/>
      <c r="E863" s="32">
        <f t="shared" si="74"/>
        <v>45.2036540435364</v>
      </c>
      <c r="F863" s="32">
        <f t="shared" si="73"/>
        <v>0.0012569040129726866</v>
      </c>
      <c r="G863" s="37">
        <f t="shared" si="77"/>
        <v>2.929450948533986E-05</v>
      </c>
      <c r="H863" s="32">
        <f t="shared" si="75"/>
        <v>45.192183256842874</v>
      </c>
      <c r="I863" s="32">
        <f t="shared" si="72"/>
        <v>0</v>
      </c>
      <c r="J863" s="37">
        <f t="shared" si="76"/>
        <v>0</v>
      </c>
      <c r="K863" s="32"/>
      <c r="L863" s="32"/>
      <c r="M863" s="32"/>
      <c r="N863" s="32"/>
      <c r="O863" s="32"/>
      <c r="P863" s="32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</row>
    <row r="864" spans="2:65" ht="18">
      <c r="B864" s="30">
        <v>862</v>
      </c>
      <c r="C864" s="75"/>
      <c r="D864" s="32"/>
      <c r="E864" s="32">
        <f t="shared" si="74"/>
        <v>45.22659561692346</v>
      </c>
      <c r="F864" s="32">
        <f t="shared" si="73"/>
        <v>0.0012179895196544601</v>
      </c>
      <c r="G864" s="37">
        <f t="shared" si="77"/>
        <v>2.838897580196065E-05</v>
      </c>
      <c r="H864" s="32">
        <f t="shared" si="75"/>
        <v>45.21512483022993</v>
      </c>
      <c r="I864" s="32">
        <f t="shared" si="72"/>
        <v>0</v>
      </c>
      <c r="J864" s="37">
        <f t="shared" si="76"/>
        <v>0</v>
      </c>
      <c r="K864" s="32"/>
      <c r="L864" s="32"/>
      <c r="M864" s="32"/>
      <c r="N864" s="32"/>
      <c r="O864" s="32"/>
      <c r="P864" s="32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</row>
    <row r="865" spans="2:65" ht="18">
      <c r="B865" s="30">
        <v>863</v>
      </c>
      <c r="C865" s="75"/>
      <c r="D865" s="32"/>
      <c r="E865" s="32">
        <f t="shared" si="74"/>
        <v>45.24953719031052</v>
      </c>
      <c r="F865" s="32">
        <f t="shared" si="73"/>
        <v>0.0011801618200343712</v>
      </c>
      <c r="G865" s="37">
        <f t="shared" si="77"/>
        <v>2.7508682476371577E-05</v>
      </c>
      <c r="H865" s="32">
        <f t="shared" si="75"/>
        <v>45.23806640361699</v>
      </c>
      <c r="I865" s="32">
        <f t="shared" si="72"/>
        <v>0</v>
      </c>
      <c r="J865" s="37">
        <f t="shared" si="76"/>
        <v>0</v>
      </c>
      <c r="K865" s="32"/>
      <c r="L865" s="32"/>
      <c r="M865" s="32"/>
      <c r="N865" s="32"/>
      <c r="O865" s="32"/>
      <c r="P865" s="32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</row>
    <row r="866" spans="2:65" ht="18">
      <c r="B866" s="30">
        <v>864</v>
      </c>
      <c r="C866" s="75"/>
      <c r="D866" s="32"/>
      <c r="E866" s="32">
        <f t="shared" si="74"/>
        <v>45.27247876369758</v>
      </c>
      <c r="F866" s="32">
        <f t="shared" si="73"/>
        <v>0.0011433946087101455</v>
      </c>
      <c r="G866" s="37">
        <f t="shared" si="77"/>
        <v>2.6653020164506546E-05</v>
      </c>
      <c r="H866" s="32">
        <f t="shared" si="75"/>
        <v>45.26100797700405</v>
      </c>
      <c r="I866" s="32">
        <f t="shared" si="72"/>
        <v>0</v>
      </c>
      <c r="J866" s="37">
        <f t="shared" si="76"/>
        <v>0</v>
      </c>
      <c r="K866" s="32"/>
      <c r="L866" s="32"/>
      <c r="M866" s="32"/>
      <c r="N866" s="32"/>
      <c r="O866" s="32"/>
      <c r="P866" s="32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</row>
    <row r="867" spans="2:65" ht="18">
      <c r="B867" s="30">
        <v>865</v>
      </c>
      <c r="C867" s="75"/>
      <c r="D867" s="32"/>
      <c r="E867" s="32">
        <f t="shared" si="74"/>
        <v>45.295420337084636</v>
      </c>
      <c r="F867" s="32">
        <f t="shared" si="73"/>
        <v>0.0011076620853594221</v>
      </c>
      <c r="G867" s="37">
        <f t="shared" si="77"/>
        <v>2.5821391172712757E-05</v>
      </c>
      <c r="H867" s="32">
        <f t="shared" si="75"/>
        <v>45.28394955039111</v>
      </c>
      <c r="I867" s="32">
        <f t="shared" si="72"/>
        <v>0</v>
      </c>
      <c r="J867" s="37">
        <f t="shared" si="76"/>
        <v>0</v>
      </c>
      <c r="K867" s="32"/>
      <c r="L867" s="32"/>
      <c r="M867" s="32"/>
      <c r="N867" s="32"/>
      <c r="O867" s="32"/>
      <c r="P867" s="32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</row>
    <row r="868" spans="2:65" ht="18">
      <c r="B868" s="30">
        <v>866</v>
      </c>
      <c r="C868" s="75"/>
      <c r="D868" s="32"/>
      <c r="E868" s="32">
        <f t="shared" si="74"/>
        <v>45.318361910471694</v>
      </c>
      <c r="F868" s="32">
        <f t="shared" si="73"/>
        <v>0.0010729389491625789</v>
      </c>
      <c r="G868" s="37">
        <f t="shared" si="77"/>
        <v>2.501320933069071E-05</v>
      </c>
      <c r="H868" s="32">
        <f t="shared" si="75"/>
        <v>45.306891123778165</v>
      </c>
      <c r="I868" s="32">
        <f t="shared" si="72"/>
        <v>0</v>
      </c>
      <c r="J868" s="37">
        <f t="shared" si="76"/>
        <v>0</v>
      </c>
      <c r="K868" s="32"/>
      <c r="L868" s="32"/>
      <c r="M868" s="32"/>
      <c r="N868" s="32"/>
      <c r="O868" s="32"/>
      <c r="P868" s="32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</row>
    <row r="869" spans="2:65" ht="18">
      <c r="B869" s="30">
        <v>867</v>
      </c>
      <c r="C869" s="75"/>
      <c r="D869" s="32"/>
      <c r="E869" s="32">
        <f t="shared" si="74"/>
        <v>45.34130348385875</v>
      </c>
      <c r="F869" s="32">
        <f t="shared" si="73"/>
        <v>0.0010392003931537675</v>
      </c>
      <c r="G869" s="37">
        <f t="shared" si="77"/>
        <v>2.4227899862721603E-05</v>
      </c>
      <c r="H869" s="32">
        <f t="shared" si="75"/>
        <v>45.32983269716522</v>
      </c>
      <c r="I869" s="32">
        <f t="shared" si="72"/>
        <v>0</v>
      </c>
      <c r="J869" s="37">
        <f t="shared" si="76"/>
        <v>0</v>
      </c>
      <c r="K869" s="32"/>
      <c r="L869" s="32"/>
      <c r="M869" s="32"/>
      <c r="N869" s="32"/>
      <c r="O869" s="32"/>
      <c r="P869" s="32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</row>
    <row r="870" spans="2:65" ht="18">
      <c r="B870" s="30">
        <v>868</v>
      </c>
      <c r="C870" s="75"/>
      <c r="D870" s="32"/>
      <c r="E870" s="32">
        <f t="shared" si="74"/>
        <v>45.36424505724581</v>
      </c>
      <c r="F870" s="32">
        <f t="shared" si="73"/>
        <v>0.0010064220985057336</v>
      </c>
      <c r="G870" s="37">
        <f t="shared" si="77"/>
        <v>2.34648992573116E-05</v>
      </c>
      <c r="H870" s="32">
        <f t="shared" si="75"/>
        <v>45.35277427055228</v>
      </c>
      <c r="I870" s="32">
        <f aca="true" t="shared" si="78" ref="I870:I933">IF($L$60&lt;=$E870,0,(1/(SQRT(2*3.14159*$G$7^2)))*EXP((-1*($E870-$G$3)^2)/(2*$G$7^2)))</f>
        <v>0</v>
      </c>
      <c r="J870" s="37">
        <f t="shared" si="76"/>
        <v>0</v>
      </c>
      <c r="K870" s="32"/>
      <c r="L870" s="32"/>
      <c r="M870" s="32"/>
      <c r="N870" s="32"/>
      <c r="O870" s="32"/>
      <c r="P870" s="32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</row>
    <row r="871" spans="2:65" ht="18">
      <c r="B871" s="30">
        <v>869</v>
      </c>
      <c r="C871" s="75"/>
      <c r="D871" s="32"/>
      <c r="E871" s="32">
        <f t="shared" si="74"/>
        <v>45.38718663063287</v>
      </c>
      <c r="F871" s="32">
        <f t="shared" si="73"/>
        <v>0.0009745802287538661</v>
      </c>
      <c r="G871" s="37">
        <f t="shared" si="77"/>
        <v>2.2723655135379552E-05</v>
      </c>
      <c r="H871" s="32">
        <f t="shared" si="75"/>
        <v>45.37571584393934</v>
      </c>
      <c r="I871" s="32">
        <f t="shared" si="78"/>
        <v>0</v>
      </c>
      <c r="J871" s="37">
        <f t="shared" si="76"/>
        <v>0</v>
      </c>
      <c r="K871" s="32"/>
      <c r="L871" s="32"/>
      <c r="M871" s="32"/>
      <c r="N871" s="32"/>
      <c r="O871" s="32"/>
      <c r="P871" s="32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</row>
    <row r="872" spans="2:65" ht="18">
      <c r="B872" s="30">
        <v>870</v>
      </c>
      <c r="C872" s="75"/>
      <c r="D872" s="32"/>
      <c r="E872" s="32">
        <f t="shared" si="74"/>
        <v>45.41012820401993</v>
      </c>
      <c r="F872" s="32">
        <f t="shared" si="73"/>
        <v>0.0009436514239648074</v>
      </c>
      <c r="G872" s="37">
        <f t="shared" si="77"/>
        <v>2.200362611711165E-05</v>
      </c>
      <c r="H872" s="32">
        <f t="shared" si="75"/>
        <v>45.3986574173264</v>
      </c>
      <c r="I872" s="32">
        <f t="shared" si="78"/>
        <v>0</v>
      </c>
      <c r="J872" s="37">
        <f t="shared" si="76"/>
        <v>0</v>
      </c>
      <c r="K872" s="32"/>
      <c r="L872" s="32"/>
      <c r="M872" s="32"/>
      <c r="N872" s="32"/>
      <c r="O872" s="32"/>
      <c r="P872" s="32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</row>
    <row r="873" spans="2:65" ht="18">
      <c r="B873" s="30">
        <v>871</v>
      </c>
      <c r="C873" s="75"/>
      <c r="D873" s="32"/>
      <c r="E873" s="32">
        <f t="shared" si="74"/>
        <v>45.433069777406985</v>
      </c>
      <c r="F873" s="32">
        <f t="shared" si="73"/>
        <v>0.0009136127948548057</v>
      </c>
      <c r="G873" s="37">
        <f t="shared" si="77"/>
        <v>2.1304281687603694E-05</v>
      </c>
      <c r="H873" s="32">
        <f t="shared" si="75"/>
        <v>45.421598990713456</v>
      </c>
      <c r="I873" s="32">
        <f t="shared" si="78"/>
        <v>0</v>
      </c>
      <c r="J873" s="37">
        <f t="shared" si="76"/>
        <v>0</v>
      </c>
      <c r="K873" s="32"/>
      <c r="L873" s="32"/>
      <c r="M873" s="32"/>
      <c r="N873" s="32"/>
      <c r="O873" s="32"/>
      <c r="P873" s="32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</row>
    <row r="874" spans="2:65" ht="18">
      <c r="B874" s="30">
        <v>872</v>
      </c>
      <c r="C874" s="75"/>
      <c r="D874" s="32"/>
      <c r="E874" s="32">
        <f t="shared" si="74"/>
        <v>45.45601135079404</v>
      </c>
      <c r="F874" s="32">
        <f t="shared" si="73"/>
        <v>0.00088444191686288</v>
      </c>
      <c r="G874" s="37">
        <f t="shared" si="77"/>
        <v>2.062510206140849E-05</v>
      </c>
      <c r="H874" s="32">
        <f t="shared" si="75"/>
        <v>45.444540564100514</v>
      </c>
      <c r="I874" s="32">
        <f t="shared" si="78"/>
        <v>0</v>
      </c>
      <c r="J874" s="37">
        <f t="shared" si="76"/>
        <v>0</v>
      </c>
      <c r="K874" s="32"/>
      <c r="L874" s="32"/>
      <c r="M874" s="32"/>
      <c r="N874" s="32"/>
      <c r="O874" s="32"/>
      <c r="P874" s="32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</row>
    <row r="875" spans="2:65" ht="18">
      <c r="B875" s="30">
        <v>873</v>
      </c>
      <c r="C875" s="75"/>
      <c r="D875" s="32"/>
      <c r="E875" s="32">
        <f t="shared" si="74"/>
        <v>45.4789529241811</v>
      </c>
      <c r="F875" s="32">
        <f t="shared" si="73"/>
        <v>0.0008561168241837225</v>
      </c>
      <c r="G875" s="37">
        <f t="shared" si="77"/>
        <v>1.9965578046103096E-05</v>
      </c>
      <c r="H875" s="32">
        <f t="shared" si="75"/>
        <v>45.46748213748757</v>
      </c>
      <c r="I875" s="32">
        <f t="shared" si="78"/>
        <v>0</v>
      </c>
      <c r="J875" s="37">
        <f t="shared" si="76"/>
        <v>0</v>
      </c>
      <c r="K875" s="32"/>
      <c r="L875" s="32"/>
      <c r="M875" s="32"/>
      <c r="N875" s="32"/>
      <c r="O875" s="32"/>
      <c r="P875" s="32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</row>
    <row r="876" spans="2:65" ht="18">
      <c r="B876" s="30">
        <v>874</v>
      </c>
      <c r="C876" s="75"/>
      <c r="D876" s="32"/>
      <c r="E876" s="32">
        <f t="shared" si="74"/>
        <v>45.50189449756816</v>
      </c>
      <c r="F876" s="32">
        <f t="shared" si="73"/>
        <v>0.0008286160037651583</v>
      </c>
      <c r="G876" s="37">
        <f t="shared" si="77"/>
        <v>1.9325210904987636E-05</v>
      </c>
      <c r="H876" s="32">
        <f t="shared" si="75"/>
        <v>45.49042371087463</v>
      </c>
      <c r="I876" s="32">
        <f t="shared" si="78"/>
        <v>0</v>
      </c>
      <c r="J876" s="37">
        <f t="shared" si="76"/>
        <v>0</v>
      </c>
      <c r="K876" s="32"/>
      <c r="L876" s="32"/>
      <c r="M876" s="32"/>
      <c r="N876" s="32"/>
      <c r="O876" s="32"/>
      <c r="P876" s="32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</row>
    <row r="877" spans="2:65" ht="18">
      <c r="B877" s="30">
        <v>875</v>
      </c>
      <c r="C877" s="75"/>
      <c r="D877" s="32"/>
      <c r="E877" s="32">
        <f t="shared" si="74"/>
        <v>45.52483607095522</v>
      </c>
      <c r="F877" s="32">
        <f t="shared" si="73"/>
        <v>0.0008019183892748141</v>
      </c>
      <c r="G877" s="37">
        <f t="shared" si="77"/>
        <v>1.870351221902443E-05</v>
      </c>
      <c r="H877" s="32">
        <f t="shared" si="75"/>
        <v>45.51336528426169</v>
      </c>
      <c r="I877" s="32">
        <f t="shared" si="78"/>
        <v>0</v>
      </c>
      <c r="J877" s="37">
        <f t="shared" si="76"/>
        <v>0</v>
      </c>
      <c r="K877" s="32"/>
      <c r="L877" s="32"/>
      <c r="M877" s="32"/>
      <c r="N877" s="32"/>
      <c r="O877" s="32"/>
      <c r="P877" s="32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</row>
    <row r="878" spans="2:65" ht="18">
      <c r="B878" s="30">
        <v>876</v>
      </c>
      <c r="C878" s="75"/>
      <c r="D878" s="32"/>
      <c r="E878" s="32">
        <f t="shared" si="74"/>
        <v>45.547777644342275</v>
      </c>
      <c r="F878" s="32">
        <f t="shared" si="73"/>
        <v>0.0007760033550405597</v>
      </c>
      <c r="G878" s="37">
        <f t="shared" si="77"/>
        <v>1.8100003748122983E-05</v>
      </c>
      <c r="H878" s="32">
        <f t="shared" si="75"/>
        <v>45.536306857648746</v>
      </c>
      <c r="I878" s="32">
        <f t="shared" si="78"/>
        <v>0</v>
      </c>
      <c r="J878" s="37">
        <f t="shared" si="76"/>
        <v>0</v>
      </c>
      <c r="K878" s="32"/>
      <c r="L878" s="32"/>
      <c r="M878" s="32"/>
      <c r="N878" s="32"/>
      <c r="O878" s="32"/>
      <c r="P878" s="32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</row>
    <row r="879" spans="2:65" ht="18">
      <c r="B879" s="30">
        <v>877</v>
      </c>
      <c r="C879" s="75"/>
      <c r="D879" s="32"/>
      <c r="E879" s="32">
        <f t="shared" si="74"/>
        <v>45.570719217729334</v>
      </c>
      <c r="F879" s="32">
        <f t="shared" si="73"/>
        <v>0.0007508507099691451</v>
      </c>
      <c r="G879" s="37">
        <f t="shared" si="77"/>
        <v>1.7514217291874105E-05</v>
      </c>
      <c r="H879" s="32">
        <f t="shared" si="75"/>
        <v>45.559248431035805</v>
      </c>
      <c r="I879" s="32">
        <f t="shared" si="78"/>
        <v>0</v>
      </c>
      <c r="J879" s="37">
        <f t="shared" si="76"/>
        <v>0</v>
      </c>
      <c r="K879" s="32"/>
      <c r="L879" s="32"/>
      <c r="M879" s="32"/>
      <c r="N879" s="32"/>
      <c r="O879" s="32"/>
      <c r="P879" s="32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</row>
    <row r="880" spans="2:65" ht="18">
      <c r="B880" s="30">
        <v>878</v>
      </c>
      <c r="C880" s="75"/>
      <c r="D880" s="32"/>
      <c r="E880" s="32">
        <f t="shared" si="74"/>
        <v>45.59366079111639</v>
      </c>
      <c r="F880" s="32">
        <f t="shared" si="73"/>
        <v>0.0007264406914473063</v>
      </c>
      <c r="G880" s="37">
        <f t="shared" si="77"/>
        <v>1.6945694549832752E-05</v>
      </c>
      <c r="H880" s="32">
        <f t="shared" si="75"/>
        <v>45.58219000442286</v>
      </c>
      <c r="I880" s="32">
        <f t="shared" si="78"/>
        <v>0</v>
      </c>
      <c r="J880" s="37">
        <f t="shared" si="76"/>
        <v>0</v>
      </c>
      <c r="K880" s="32"/>
      <c r="L880" s="32"/>
      <c r="M880" s="32"/>
      <c r="N880" s="32"/>
      <c r="O880" s="32"/>
      <c r="P880" s="32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</row>
    <row r="881" spans="2:65" ht="18">
      <c r="B881" s="30">
        <v>879</v>
      </c>
      <c r="C881" s="75"/>
      <c r="D881" s="32"/>
      <c r="E881" s="32">
        <f t="shared" si="74"/>
        <v>45.61660236450345</v>
      </c>
      <c r="F881" s="32">
        <f aca="true" t="shared" si="79" ref="F881:F944">(1/(SQRT(2*3.14159*$G$7^2)))*EXP((-1*(E881-$G$3)^2)/(2*$G$7^2))</f>
        <v>0.000702753959229521</v>
      </c>
      <c r="G881" s="37">
        <f t="shared" si="77"/>
        <v>1.639398698144669E-05</v>
      </c>
      <c r="H881" s="32">
        <f t="shared" si="75"/>
        <v>45.60513157780992</v>
      </c>
      <c r="I881" s="32">
        <f t="shared" si="78"/>
        <v>0</v>
      </c>
      <c r="J881" s="37">
        <f t="shared" si="76"/>
        <v>0</v>
      </c>
      <c r="K881" s="32"/>
      <c r="L881" s="32"/>
      <c r="M881" s="32"/>
      <c r="N881" s="32"/>
      <c r="O881" s="32"/>
      <c r="P881" s="32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</row>
    <row r="882" spans="2:65" ht="18">
      <c r="B882" s="30">
        <v>880</v>
      </c>
      <c r="C882" s="75"/>
      <c r="D882" s="32"/>
      <c r="E882" s="32">
        <f aca="true" t="shared" si="80" ref="E882:E945">E881+(10*$G$7)/1000</f>
        <v>45.63954393789051</v>
      </c>
      <c r="F882" s="32">
        <f t="shared" si="79"/>
        <v>0.0006797715893164538</v>
      </c>
      <c r="G882" s="37">
        <f t="shared" si="77"/>
        <v>1.5858655665725157E-05</v>
      </c>
      <c r="H882" s="32">
        <f aca="true" t="shared" si="81" ref="H882:H945">E881+(E882-E881)/2</f>
        <v>45.62807315119698</v>
      </c>
      <c r="I882" s="32">
        <f t="shared" si="78"/>
        <v>0</v>
      </c>
      <c r="J882" s="37">
        <f aca="true" t="shared" si="82" ref="J882:J945">($E882-$E881)*ABS(I881+((I882-I881)/2))</f>
        <v>0</v>
      </c>
      <c r="K882" s="32"/>
      <c r="L882" s="32"/>
      <c r="M882" s="32"/>
      <c r="N882" s="32"/>
      <c r="O882" s="32"/>
      <c r="P882" s="32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</row>
    <row r="883" spans="2:65" ht="18">
      <c r="B883" s="30">
        <v>881</v>
      </c>
      <c r="C883" s="75"/>
      <c r="D883" s="32"/>
      <c r="E883" s="32">
        <f t="shared" si="80"/>
        <v>45.662485511277566</v>
      </c>
      <c r="F883" s="32">
        <f t="shared" si="79"/>
        <v>0.0006574750678279986</v>
      </c>
      <c r="G883" s="37">
        <f aca="true" t="shared" si="83" ref="G883:G946">(E883-E882)*ABS(F882+((F883-F882)/2))</f>
        <v>1.5339271160738825E-05</v>
      </c>
      <c r="H883" s="32">
        <f t="shared" si="81"/>
        <v>45.65101472458404</v>
      </c>
      <c r="I883" s="32">
        <f t="shared" si="78"/>
        <v>0</v>
      </c>
      <c r="J883" s="37">
        <f t="shared" si="82"/>
        <v>0</v>
      </c>
      <c r="K883" s="32"/>
      <c r="L883" s="32"/>
      <c r="M883" s="32"/>
      <c r="N883" s="32"/>
      <c r="O883" s="32"/>
      <c r="P883" s="32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</row>
    <row r="884" spans="2:65" ht="18">
      <c r="B884" s="30">
        <v>882</v>
      </c>
      <c r="C884" s="75"/>
      <c r="D884" s="32"/>
      <c r="E884" s="32">
        <f t="shared" si="80"/>
        <v>45.685427084664624</v>
      </c>
      <c r="F884" s="32">
        <f t="shared" si="79"/>
        <v>0.0006358462848747102</v>
      </c>
      <c r="G884" s="37">
        <f t="shared" si="83"/>
        <v>1.4835413363039259E-05</v>
      </c>
      <c r="H884" s="32">
        <f t="shared" si="81"/>
        <v>45.673956297971095</v>
      </c>
      <c r="I884" s="32">
        <f t="shared" si="78"/>
        <v>0</v>
      </c>
      <c r="J884" s="37">
        <f t="shared" si="82"/>
        <v>0</v>
      </c>
      <c r="K884" s="32"/>
      <c r="L884" s="32"/>
      <c r="M884" s="32"/>
      <c r="N884" s="32"/>
      <c r="O884" s="32"/>
      <c r="P884" s="32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</row>
    <row r="885" spans="2:65" ht="18">
      <c r="B885" s="30">
        <v>883</v>
      </c>
      <c r="C885" s="75"/>
      <c r="D885" s="32"/>
      <c r="E885" s="32">
        <f t="shared" si="80"/>
        <v>45.70836865805168</v>
      </c>
      <c r="F885" s="32">
        <f t="shared" si="79"/>
        <v>0.0006148675284313076</v>
      </c>
      <c r="G885" s="37">
        <f t="shared" si="83"/>
        <v>1.434667136708368E-05</v>
      </c>
      <c r="H885" s="32">
        <f t="shared" si="81"/>
        <v>45.69689787135815</v>
      </c>
      <c r="I885" s="32">
        <f t="shared" si="78"/>
        <v>0</v>
      </c>
      <c r="J885" s="37">
        <f t="shared" si="82"/>
        <v>0</v>
      </c>
      <c r="K885" s="32"/>
      <c r="L885" s="32"/>
      <c r="M885" s="32"/>
      <c r="N885" s="32"/>
      <c r="O885" s="32"/>
      <c r="P885" s="32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</row>
    <row r="886" spans="2:65" ht="18">
      <c r="B886" s="30">
        <v>884</v>
      </c>
      <c r="C886" s="75"/>
      <c r="D886" s="32"/>
      <c r="E886" s="32">
        <f t="shared" si="80"/>
        <v>45.73131023143874</v>
      </c>
      <c r="F886" s="32">
        <f t="shared" si="79"/>
        <v>0.0005945214782157733</v>
      </c>
      <c r="G886" s="37">
        <f t="shared" si="83"/>
        <v>1.3872643324747684E-05</v>
      </c>
      <c r="H886" s="32">
        <f t="shared" si="81"/>
        <v>45.71983944474521</v>
      </c>
      <c r="I886" s="32">
        <f t="shared" si="78"/>
        <v>0</v>
      </c>
      <c r="J886" s="37">
        <f t="shared" si="82"/>
        <v>0</v>
      </c>
      <c r="K886" s="32"/>
      <c r="L886" s="32"/>
      <c r="M886" s="32"/>
      <c r="N886" s="32"/>
      <c r="O886" s="32"/>
      <c r="P886" s="32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</row>
    <row r="887" spans="2:65" ht="18">
      <c r="B887" s="30">
        <v>885</v>
      </c>
      <c r="C887" s="75"/>
      <c r="D887" s="32"/>
      <c r="E887" s="32">
        <f t="shared" si="80"/>
        <v>45.7542518048258</v>
      </c>
      <c r="F887" s="32">
        <f t="shared" si="79"/>
        <v>0.0005747911995774971</v>
      </c>
      <c r="G887" s="37">
        <f t="shared" si="83"/>
        <v>1.34129363050059E-05</v>
      </c>
      <c r="H887" s="32">
        <f t="shared" si="81"/>
        <v>45.74278101813227</v>
      </c>
      <c r="I887" s="32">
        <f t="shared" si="78"/>
        <v>0</v>
      </c>
      <c r="J887" s="37">
        <f t="shared" si="82"/>
        <v>0</v>
      </c>
      <c r="K887" s="32"/>
      <c r="L887" s="32"/>
      <c r="M887" s="32"/>
      <c r="N887" s="32"/>
      <c r="O887" s="32"/>
      <c r="P887" s="32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</row>
    <row r="888" spans="2:65" ht="18">
      <c r="B888" s="30">
        <v>886</v>
      </c>
      <c r="C888" s="75"/>
      <c r="D888" s="32"/>
      <c r="E888" s="32">
        <f t="shared" si="80"/>
        <v>45.77719337821286</v>
      </c>
      <c r="F888" s="32">
        <f t="shared" si="79"/>
        <v>0.0005556601373977607</v>
      </c>
      <c r="G888" s="37">
        <f t="shared" si="83"/>
        <v>1.2967166153857943E-05</v>
      </c>
      <c r="H888" s="32">
        <f t="shared" si="81"/>
        <v>45.76572259151933</v>
      </c>
      <c r="I888" s="32">
        <f t="shared" si="78"/>
        <v>0</v>
      </c>
      <c r="J888" s="37">
        <f t="shared" si="82"/>
        <v>0</v>
      </c>
      <c r="K888" s="32"/>
      <c r="L888" s="32"/>
      <c r="M888" s="32"/>
      <c r="N888" s="32"/>
      <c r="O888" s="32"/>
      <c r="P888" s="32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</row>
    <row r="889" spans="2:65" ht="18">
      <c r="B889" s="30">
        <v>887</v>
      </c>
      <c r="C889" s="75"/>
      <c r="D889" s="32"/>
      <c r="E889" s="32">
        <f t="shared" si="80"/>
        <v>45.800134951599915</v>
      </c>
      <c r="F889" s="32">
        <f t="shared" si="79"/>
        <v>0.0005371121100057553</v>
      </c>
      <c r="G889" s="37">
        <f t="shared" si="83"/>
        <v>1.253495735457412E-05</v>
      </c>
      <c r="H889" s="32">
        <f t="shared" si="81"/>
        <v>45.788664164906386</v>
      </c>
      <c r="I889" s="32">
        <f t="shared" si="78"/>
        <v>0</v>
      </c>
      <c r="J889" s="37">
        <f t="shared" si="82"/>
        <v>0</v>
      </c>
      <c r="K889" s="32"/>
      <c r="L889" s="32"/>
      <c r="M889" s="32"/>
      <c r="N889" s="32"/>
      <c r="O889" s="32"/>
      <c r="P889" s="32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</row>
    <row r="890" spans="2:65" ht="18">
      <c r="B890" s="30">
        <v>888</v>
      </c>
      <c r="C890" s="75"/>
      <c r="D890" s="32"/>
      <c r="E890" s="32">
        <f t="shared" si="80"/>
        <v>45.82307652498697</v>
      </c>
      <c r="F890" s="32">
        <f t="shared" si="79"/>
        <v>0.0005191313031132048</v>
      </c>
      <c r="G890" s="37">
        <f t="shared" si="83"/>
        <v>1.2115942888332705E-05</v>
      </c>
      <c r="H890" s="32">
        <f t="shared" si="81"/>
        <v>45.811605738293444</v>
      </c>
      <c r="I890" s="32">
        <f t="shared" si="78"/>
        <v>0</v>
      </c>
      <c r="J890" s="37">
        <f t="shared" si="82"/>
        <v>0</v>
      </c>
      <c r="K890" s="32"/>
      <c r="L890" s="32"/>
      <c r="M890" s="32"/>
      <c r="N890" s="32"/>
      <c r="O890" s="32"/>
      <c r="P890" s="32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</row>
    <row r="891" spans="2:65" ht="18">
      <c r="B891" s="30">
        <v>889</v>
      </c>
      <c r="C891" s="75"/>
      <c r="D891" s="32"/>
      <c r="E891" s="32">
        <f t="shared" si="80"/>
        <v>45.84601809837403</v>
      </c>
      <c r="F891" s="32">
        <f t="shared" si="79"/>
        <v>0.0005017022637705584</v>
      </c>
      <c r="G891" s="37">
        <f t="shared" si="83"/>
        <v>1.1709764095318096E-05</v>
      </c>
      <c r="H891" s="32">
        <f t="shared" si="81"/>
        <v>45.8345473116805</v>
      </c>
      <c r="I891" s="32">
        <f t="shared" si="78"/>
        <v>0</v>
      </c>
      <c r="J891" s="37">
        <f t="shared" si="82"/>
        <v>0</v>
      </c>
      <c r="K891" s="32"/>
      <c r="L891" s="32"/>
      <c r="M891" s="32"/>
      <c r="N891" s="32"/>
      <c r="O891" s="32"/>
      <c r="P891" s="32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</row>
    <row r="892" spans="2:65" ht="18">
      <c r="B892" s="30">
        <v>890</v>
      </c>
      <c r="C892" s="75"/>
      <c r="D892" s="32"/>
      <c r="E892" s="32">
        <f t="shared" si="80"/>
        <v>45.86895967176109</v>
      </c>
      <c r="F892" s="32">
        <f t="shared" si="79"/>
        <v>0.0004848098943475897</v>
      </c>
      <c r="G892" s="37">
        <f t="shared" si="83"/>
        <v>1.1316070536346307E-05</v>
      </c>
      <c r="H892" s="32">
        <f t="shared" si="81"/>
        <v>45.85748888506756</v>
      </c>
      <c r="I892" s="32">
        <f t="shared" si="78"/>
        <v>0</v>
      </c>
      <c r="J892" s="37">
        <f t="shared" si="82"/>
        <v>0</v>
      </c>
      <c r="K892" s="32"/>
      <c r="L892" s="32"/>
      <c r="M892" s="32"/>
      <c r="N892" s="32"/>
      <c r="O892" s="32"/>
      <c r="P892" s="32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</row>
    <row r="893" spans="2:65" ht="18">
      <c r="B893" s="30">
        <v>891</v>
      </c>
      <c r="C893" s="75"/>
      <c r="D893" s="32"/>
      <c r="E893" s="32">
        <f t="shared" si="80"/>
        <v>45.89190124514815</v>
      </c>
      <c r="F893" s="32">
        <f t="shared" si="79"/>
        <v>0.0004684394465411443</v>
      </c>
      <c r="G893" s="37">
        <f t="shared" si="83"/>
        <v>1.0934519855081855E-05</v>
      </c>
      <c r="H893" s="32">
        <f t="shared" si="81"/>
        <v>45.88043045845462</v>
      </c>
      <c r="I893" s="32">
        <f t="shared" si="78"/>
        <v>0</v>
      </c>
      <c r="J893" s="37">
        <f t="shared" si="82"/>
        <v>0</v>
      </c>
      <c r="K893" s="32"/>
      <c r="L893" s="32"/>
      <c r="M893" s="32"/>
      <c r="N893" s="32"/>
      <c r="O893" s="32"/>
      <c r="P893" s="32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</row>
    <row r="894" spans="2:65" ht="18">
      <c r="B894" s="30">
        <v>892</v>
      </c>
      <c r="C894" s="75"/>
      <c r="D894" s="32"/>
      <c r="E894" s="32">
        <f t="shared" si="80"/>
        <v>45.914842818535206</v>
      </c>
      <c r="F894" s="32">
        <f t="shared" si="79"/>
        <v>0.0004525765154126495</v>
      </c>
      <c r="G894" s="37">
        <f t="shared" si="83"/>
        <v>1.0564777640907462E-05</v>
      </c>
      <c r="H894" s="32">
        <f t="shared" si="81"/>
        <v>45.90337203184168</v>
      </c>
      <c r="I894" s="32">
        <f t="shared" si="78"/>
        <v>0</v>
      </c>
      <c r="J894" s="37">
        <f t="shared" si="82"/>
        <v>0</v>
      </c>
      <c r="K894" s="32"/>
      <c r="L894" s="32"/>
      <c r="M894" s="32"/>
      <c r="N894" s="32"/>
      <c r="O894" s="32"/>
      <c r="P894" s="32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</row>
    <row r="895" spans="2:65" ht="18">
      <c r="B895" s="30">
        <v>893</v>
      </c>
      <c r="C895" s="75"/>
      <c r="D895" s="32"/>
      <c r="E895" s="32">
        <f t="shared" si="80"/>
        <v>45.937784391922264</v>
      </c>
      <c r="F895" s="32">
        <f t="shared" si="79"/>
        <v>0.00043720703345791076</v>
      </c>
      <c r="G895" s="37">
        <f t="shared" si="83"/>
        <v>1.0206517292505503E-05</v>
      </c>
      <c r="H895" s="32">
        <f t="shared" si="81"/>
        <v>45.926313605228735</v>
      </c>
      <c r="I895" s="32">
        <f t="shared" si="78"/>
        <v>0</v>
      </c>
      <c r="J895" s="37">
        <f t="shared" si="82"/>
        <v>0</v>
      </c>
      <c r="K895" s="32"/>
      <c r="L895" s="32"/>
      <c r="M895" s="32"/>
      <c r="N895" s="32"/>
      <c r="O895" s="32"/>
      <c r="P895" s="32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</row>
    <row r="896" spans="2:65" ht="18">
      <c r="B896" s="30">
        <v>894</v>
      </c>
      <c r="C896" s="75"/>
      <c r="D896" s="32"/>
      <c r="E896" s="32">
        <f t="shared" si="80"/>
        <v>45.96072596530932</v>
      </c>
      <c r="F896" s="32">
        <f t="shared" si="79"/>
        <v>0.00042231726471159326</v>
      </c>
      <c r="G896" s="37">
        <f t="shared" si="83"/>
        <v>9.859419882207667E-06</v>
      </c>
      <c r="H896" s="32">
        <f t="shared" si="81"/>
        <v>45.94925517861579</v>
      </c>
      <c r="I896" s="32">
        <f t="shared" si="78"/>
        <v>0</v>
      </c>
      <c r="J896" s="37">
        <f t="shared" si="82"/>
        <v>0</v>
      </c>
      <c r="K896" s="32"/>
      <c r="L896" s="32"/>
      <c r="M896" s="32"/>
      <c r="N896" s="32"/>
      <c r="O896" s="32"/>
      <c r="P896" s="32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</row>
    <row r="897" spans="2:65" ht="18">
      <c r="B897" s="30">
        <v>895</v>
      </c>
      <c r="C897" s="75"/>
      <c r="D897" s="32"/>
      <c r="E897" s="32">
        <f t="shared" si="80"/>
        <v>45.98366753869638</v>
      </c>
      <c r="F897" s="32">
        <f t="shared" si="79"/>
        <v>0.00040789379888869515</v>
      </c>
      <c r="G897" s="37">
        <f t="shared" si="83"/>
        <v>9.523174021166812E-06</v>
      </c>
      <c r="H897" s="32">
        <f t="shared" si="81"/>
        <v>45.97219675200285</v>
      </c>
      <c r="I897" s="32">
        <f t="shared" si="78"/>
        <v>0</v>
      </c>
      <c r="J897" s="37">
        <f t="shared" si="82"/>
        <v>0</v>
      </c>
      <c r="K897" s="32"/>
      <c r="L897" s="32"/>
      <c r="M897" s="32"/>
      <c r="N897" s="32"/>
      <c r="O897" s="32"/>
      <c r="P897" s="32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</row>
    <row r="898" spans="2:65" ht="18">
      <c r="B898" s="30">
        <v>896</v>
      </c>
      <c r="C898" s="75"/>
      <c r="D898" s="32"/>
      <c r="E898" s="32">
        <f t="shared" si="80"/>
        <v>46.00660911208344</v>
      </c>
      <c r="F898" s="32">
        <f t="shared" si="79"/>
        <v>0.00039392354556521243</v>
      </c>
      <c r="G898" s="37">
        <f t="shared" si="83"/>
        <v>9.197475725402705E-06</v>
      </c>
      <c r="H898" s="32">
        <f t="shared" si="81"/>
        <v>45.99513832538991</v>
      </c>
      <c r="I898" s="32">
        <f t="shared" si="78"/>
        <v>0</v>
      </c>
      <c r="J898" s="37">
        <f t="shared" si="82"/>
        <v>0</v>
      </c>
      <c r="K898" s="32"/>
      <c r="L898" s="32"/>
      <c r="M898" s="32"/>
      <c r="N898" s="32"/>
      <c r="O898" s="32"/>
      <c r="P898" s="32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</row>
    <row r="899" spans="2:65" ht="18">
      <c r="B899" s="30">
        <v>897</v>
      </c>
      <c r="C899" s="75"/>
      <c r="D899" s="32"/>
      <c r="E899" s="32">
        <f t="shared" si="80"/>
        <v>46.0295506854705</v>
      </c>
      <c r="F899" s="32">
        <f t="shared" si="79"/>
        <v>0.00038039372840008664</v>
      </c>
      <c r="G899" s="37">
        <f t="shared" si="83"/>
        <v>8.882028282770862E-06</v>
      </c>
      <c r="H899" s="32">
        <f t="shared" si="81"/>
        <v>46.01807989877697</v>
      </c>
      <c r="I899" s="32">
        <f t="shared" si="78"/>
        <v>0</v>
      </c>
      <c r="J899" s="37">
        <f t="shared" si="82"/>
        <v>0</v>
      </c>
      <c r="K899" s="32"/>
      <c r="L899" s="32"/>
      <c r="M899" s="32"/>
      <c r="N899" s="32"/>
      <c r="O899" s="32"/>
      <c r="P899" s="32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</row>
    <row r="900" spans="2:65" ht="18">
      <c r="B900" s="30">
        <v>898</v>
      </c>
      <c r="C900" s="75"/>
      <c r="D900" s="32"/>
      <c r="E900" s="32">
        <f t="shared" si="80"/>
        <v>46.052492258857555</v>
      </c>
      <c r="F900" s="32">
        <f t="shared" si="79"/>
        <v>0.0003672918794004386</v>
      </c>
      <c r="G900" s="37">
        <f t="shared" si="83"/>
        <v>8.576542120901466E-06</v>
      </c>
      <c r="H900" s="32">
        <f t="shared" si="81"/>
        <v>46.041021472164026</v>
      </c>
      <c r="I900" s="32">
        <f t="shared" si="78"/>
        <v>0</v>
      </c>
      <c r="J900" s="37">
        <f t="shared" si="82"/>
        <v>0</v>
      </c>
      <c r="K900" s="32"/>
      <c r="L900" s="32"/>
      <c r="M900" s="32"/>
      <c r="N900" s="32"/>
      <c r="O900" s="32"/>
      <c r="P900" s="32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</row>
    <row r="901" spans="2:65" ht="18">
      <c r="B901" s="30">
        <v>899</v>
      </c>
      <c r="C901" s="75"/>
      <c r="D901" s="32"/>
      <c r="E901" s="32">
        <f t="shared" si="80"/>
        <v>46.07543383224461</v>
      </c>
      <c r="F901" s="32">
        <f t="shared" si="79"/>
        <v>0.00035460583323198175</v>
      </c>
      <c r="G901" s="37">
        <f t="shared" si="83"/>
        <v>8.280734676153045E-06</v>
      </c>
      <c r="H901" s="32">
        <f t="shared" si="81"/>
        <v>46.063963045551084</v>
      </c>
      <c r="I901" s="32">
        <f t="shared" si="78"/>
        <v>0</v>
      </c>
      <c r="J901" s="37">
        <f t="shared" si="82"/>
        <v>0</v>
      </c>
      <c r="K901" s="32"/>
      <c r="L901" s="32"/>
      <c r="M901" s="32"/>
      <c r="N901" s="32"/>
      <c r="O901" s="32"/>
      <c r="P901" s="32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</row>
    <row r="902" spans="2:65" ht="18">
      <c r="B902" s="30">
        <v>900</v>
      </c>
      <c r="C902" s="75"/>
      <c r="D902" s="32"/>
      <c r="E902" s="32">
        <f t="shared" si="80"/>
        <v>46.09837540563167</v>
      </c>
      <c r="F902" s="32">
        <f t="shared" si="79"/>
        <v>0.00034232372157642476</v>
      </c>
      <c r="G902" s="37">
        <f t="shared" si="83"/>
        <v>7.994330263623414E-06</v>
      </c>
      <c r="H902" s="32">
        <f t="shared" si="81"/>
        <v>46.08690461893814</v>
      </c>
      <c r="I902" s="32">
        <f t="shared" si="78"/>
        <v>0</v>
      </c>
      <c r="J902" s="37">
        <f t="shared" si="82"/>
        <v>0</v>
      </c>
      <c r="K902" s="32"/>
      <c r="L902" s="32"/>
      <c r="M902" s="32"/>
      <c r="N902" s="32"/>
      <c r="O902" s="32"/>
      <c r="P902" s="32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</row>
    <row r="903" spans="2:65" ht="18">
      <c r="B903" s="30">
        <v>901</v>
      </c>
      <c r="C903" s="75"/>
      <c r="D903" s="32"/>
      <c r="E903" s="32">
        <f t="shared" si="80"/>
        <v>46.12131697901873</v>
      </c>
      <c r="F903" s="32">
        <f t="shared" si="79"/>
        <v>0.00033043396753756063</v>
      </c>
      <c r="G903" s="37">
        <f t="shared" si="83"/>
        <v>7.717059948258076E-06</v>
      </c>
      <c r="H903" s="32">
        <f t="shared" si="81"/>
        <v>46.1098461923252</v>
      </c>
      <c r="I903" s="32">
        <f t="shared" si="78"/>
        <v>0</v>
      </c>
      <c r="J903" s="37">
        <f t="shared" si="82"/>
        <v>0</v>
      </c>
      <c r="K903" s="32"/>
      <c r="L903" s="32"/>
      <c r="M903" s="32"/>
      <c r="N903" s="32"/>
      <c r="O903" s="32"/>
      <c r="P903" s="32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</row>
    <row r="904" spans="2:65" ht="18">
      <c r="B904" s="30">
        <v>902</v>
      </c>
      <c r="C904" s="75"/>
      <c r="D904" s="32"/>
      <c r="E904" s="32">
        <f t="shared" si="80"/>
        <v>46.14425855240579</v>
      </c>
      <c r="F904" s="32">
        <f t="shared" si="79"/>
        <v>0.0003189252800976707</v>
      </c>
      <c r="G904" s="37">
        <f t="shared" si="83"/>
        <v>7.448661417094264E-06</v>
      </c>
      <c r="H904" s="32">
        <f t="shared" si="81"/>
        <v>46.13278776571226</v>
      </c>
      <c r="I904" s="32">
        <f t="shared" si="78"/>
        <v>0</v>
      </c>
      <c r="J904" s="37">
        <f t="shared" si="82"/>
        <v>0</v>
      </c>
      <c r="K904" s="32"/>
      <c r="L904" s="32"/>
      <c r="M904" s="32"/>
      <c r="N904" s="32"/>
      <c r="O904" s="32"/>
      <c r="P904" s="32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</row>
    <row r="905" spans="2:65" ht="18">
      <c r="B905" s="30">
        <v>903</v>
      </c>
      <c r="C905" s="75"/>
      <c r="D905" s="32"/>
      <c r="E905" s="32">
        <f t="shared" si="80"/>
        <v>46.167200125792846</v>
      </c>
      <c r="F905" s="32">
        <f t="shared" si="79"/>
        <v>0.0003077866486257596</v>
      </c>
      <c r="G905" s="37">
        <f t="shared" si="83"/>
        <v>7.188878852676668E-06</v>
      </c>
      <c r="H905" s="32">
        <f t="shared" si="81"/>
        <v>46.15572933909932</v>
      </c>
      <c r="I905" s="32">
        <f t="shared" si="78"/>
        <v>0</v>
      </c>
      <c r="J905" s="37">
        <f t="shared" si="82"/>
        <v>0</v>
      </c>
      <c r="K905" s="32"/>
      <c r="L905" s="32"/>
      <c r="M905" s="32"/>
      <c r="N905" s="32"/>
      <c r="O905" s="32"/>
      <c r="P905" s="32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</row>
    <row r="906" spans="2:65" ht="18">
      <c r="B906" s="30">
        <v>904</v>
      </c>
      <c r="C906" s="75"/>
      <c r="D906" s="32"/>
      <c r="E906" s="32">
        <f t="shared" si="80"/>
        <v>46.190141699179904</v>
      </c>
      <c r="F906" s="32">
        <f t="shared" si="79"/>
        <v>0.00029700733743906406</v>
      </c>
      <c r="G906" s="37">
        <f t="shared" si="83"/>
        <v>6.9374628076787905E-06</v>
      </c>
      <c r="H906" s="32">
        <f t="shared" si="81"/>
        <v>46.178670912486375</v>
      </c>
      <c r="I906" s="32">
        <f t="shared" si="78"/>
        <v>0</v>
      </c>
      <c r="J906" s="37">
        <f t="shared" si="82"/>
        <v>0</v>
      </c>
      <c r="K906" s="32"/>
      <c r="L906" s="32"/>
      <c r="M906" s="32"/>
      <c r="N906" s="32"/>
      <c r="O906" s="32"/>
      <c r="P906" s="32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</row>
    <row r="907" spans="2:65" ht="18">
      <c r="B907" s="30">
        <v>905</v>
      </c>
      <c r="C907" s="75"/>
      <c r="D907" s="32"/>
      <c r="E907" s="32">
        <f t="shared" si="80"/>
        <v>46.21308327256696</v>
      </c>
      <c r="F907" s="32">
        <f t="shared" si="79"/>
        <v>0.0002865768804191814</v>
      </c>
      <c r="G907" s="37">
        <f t="shared" si="83"/>
        <v>6.694170080761936E-06</v>
      </c>
      <c r="H907" s="32">
        <f t="shared" si="81"/>
        <v>46.20161248587343</v>
      </c>
      <c r="I907" s="32">
        <f t="shared" si="78"/>
        <v>0</v>
      </c>
      <c r="J907" s="37">
        <f t="shared" si="82"/>
        <v>0</v>
      </c>
      <c r="K907" s="32"/>
      <c r="L907" s="32"/>
      <c r="M907" s="32"/>
      <c r="N907" s="32"/>
      <c r="O907" s="32"/>
      <c r="P907" s="32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</row>
    <row r="908" spans="2:65" ht="18">
      <c r="B908" s="30">
        <v>906</v>
      </c>
      <c r="C908" s="75"/>
      <c r="D908" s="32"/>
      <c r="E908" s="32">
        <f t="shared" si="80"/>
        <v>46.23602484595402</v>
      </c>
      <c r="F908" s="32">
        <f t="shared" si="79"/>
        <v>0.0002764850756840861</v>
      </c>
      <c r="G908" s="37">
        <f t="shared" si="83"/>
        <v>6.458763593701814E-06</v>
      </c>
      <c r="H908" s="32">
        <f t="shared" si="81"/>
        <v>46.22455405926049</v>
      </c>
      <c r="I908" s="32">
        <f t="shared" si="78"/>
        <v>0</v>
      </c>
      <c r="J908" s="37">
        <f t="shared" si="82"/>
        <v>0</v>
      </c>
      <c r="K908" s="32"/>
      <c r="L908" s="32"/>
      <c r="M908" s="32"/>
      <c r="N908" s="32"/>
      <c r="O908" s="32"/>
      <c r="P908" s="32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</row>
    <row r="909" spans="2:65" ht="18">
      <c r="B909" s="30">
        <v>907</v>
      </c>
      <c r="C909" s="75"/>
      <c r="D909" s="32"/>
      <c r="E909" s="32">
        <f t="shared" si="80"/>
        <v>46.25896641934108</v>
      </c>
      <c r="F909" s="32">
        <f t="shared" si="79"/>
        <v>0.0002667219803172174</v>
      </c>
      <c r="G909" s="37">
        <f t="shared" si="83"/>
        <v>6.231012269810857E-06</v>
      </c>
      <c r="H909" s="32">
        <f t="shared" si="81"/>
        <v>46.24749563264755</v>
      </c>
      <c r="I909" s="32">
        <f t="shared" si="78"/>
        <v>0</v>
      </c>
      <c r="J909" s="37">
        <f t="shared" si="82"/>
        <v>0</v>
      </c>
      <c r="K909" s="32"/>
      <c r="L909" s="32"/>
      <c r="M909" s="32"/>
      <c r="N909" s="32"/>
      <c r="O909" s="32"/>
      <c r="P909" s="32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</row>
    <row r="910" spans="2:65" ht="18">
      <c r="B910" s="30">
        <v>908</v>
      </c>
      <c r="C910" s="75"/>
      <c r="D910" s="32"/>
      <c r="E910" s="32">
        <f t="shared" si="80"/>
        <v>46.28190799272814</v>
      </c>
      <c r="F910" s="32">
        <f t="shared" si="79"/>
        <v>0.0002572779051547382</v>
      </c>
      <c r="G910" s="37">
        <f t="shared" si="83"/>
        <v>6.010690913682469E-06</v>
      </c>
      <c r="H910" s="32">
        <f t="shared" si="81"/>
        <v>46.27043720603461</v>
      </c>
      <c r="I910" s="32">
        <f t="shared" si="78"/>
        <v>0</v>
      </c>
      <c r="J910" s="37">
        <f t="shared" si="82"/>
        <v>0</v>
      </c>
      <c r="K910" s="32"/>
      <c r="L910" s="32"/>
      <c r="M910" s="32"/>
      <c r="N910" s="32"/>
      <c r="O910" s="32"/>
      <c r="P910" s="32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</row>
    <row r="911" spans="2:65" ht="18">
      <c r="B911" s="30">
        <v>909</v>
      </c>
      <c r="C911" s="75"/>
      <c r="D911" s="32"/>
      <c r="E911" s="32">
        <f t="shared" si="80"/>
        <v>46.304849566115195</v>
      </c>
      <c r="F911" s="32">
        <f t="shared" si="79"/>
        <v>0.0002481434096319902</v>
      </c>
      <c r="G911" s="37">
        <f t="shared" si="83"/>
        <v>5.797580092281575E-06</v>
      </c>
      <c r="H911" s="32">
        <f t="shared" si="81"/>
        <v>46.293378779421666</v>
      </c>
      <c r="I911" s="32">
        <f t="shared" si="78"/>
        <v>0</v>
      </c>
      <c r="J911" s="37">
        <f t="shared" si="82"/>
        <v>0</v>
      </c>
      <c r="K911" s="32"/>
      <c r="L911" s="32"/>
      <c r="M911" s="32"/>
      <c r="N911" s="32"/>
      <c r="O911" s="32"/>
      <c r="P911" s="32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</row>
    <row r="912" spans="2:65" ht="18">
      <c r="B912" s="30">
        <v>910</v>
      </c>
      <c r="C912" s="75"/>
      <c r="D912" s="32"/>
      <c r="E912" s="32">
        <f t="shared" si="80"/>
        <v>46.32779113950225</v>
      </c>
      <c r="F912" s="32">
        <f t="shared" si="79"/>
        <v>0.00023930929669009268</v>
      </c>
      <c r="G912" s="37">
        <f t="shared" si="83"/>
        <v>5.591466017404086E-06</v>
      </c>
      <c r="H912" s="32">
        <f t="shared" si="81"/>
        <v>46.316320352808724</v>
      </c>
      <c r="I912" s="32">
        <f t="shared" si="78"/>
        <v>0</v>
      </c>
      <c r="J912" s="37">
        <f t="shared" si="82"/>
        <v>0</v>
      </c>
      <c r="K912" s="32"/>
      <c r="L912" s="32"/>
      <c r="M912" s="32"/>
      <c r="N912" s="32"/>
      <c r="O912" s="32"/>
      <c r="P912" s="32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</row>
    <row r="913" spans="2:65" ht="18">
      <c r="B913" s="30">
        <v>911</v>
      </c>
      <c r="C913" s="75"/>
      <c r="D913" s="32"/>
      <c r="E913" s="32">
        <f t="shared" si="80"/>
        <v>46.35073271288931</v>
      </c>
      <c r="F913" s="32">
        <f t="shared" si="79"/>
        <v>0.00023076660774355506</v>
      </c>
      <c r="G913" s="37">
        <f t="shared" si="83"/>
        <v>5.392140429526133E-06</v>
      </c>
      <c r="H913" s="32">
        <f t="shared" si="81"/>
        <v>46.33926192619578</v>
      </c>
      <c r="I913" s="32">
        <f t="shared" si="78"/>
        <v>0</v>
      </c>
      <c r="J913" s="37">
        <f t="shared" si="82"/>
        <v>0</v>
      </c>
      <c r="K913" s="32"/>
      <c r="L913" s="32"/>
      <c r="M913" s="32"/>
      <c r="N913" s="32"/>
      <c r="O913" s="32"/>
      <c r="P913" s="32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</row>
    <row r="914" spans="2:65" ht="18">
      <c r="B914" s="30">
        <v>912</v>
      </c>
      <c r="C914" s="75"/>
      <c r="D914" s="32"/>
      <c r="E914" s="32">
        <f t="shared" si="80"/>
        <v>46.37367428627637</v>
      </c>
      <c r="F914" s="32">
        <f t="shared" si="79"/>
        <v>0.00022250661770970235</v>
      </c>
      <c r="G914" s="37">
        <f t="shared" si="83"/>
        <v>5.199400483062231E-06</v>
      </c>
      <c r="H914" s="32">
        <f t="shared" si="81"/>
        <v>46.36220349958284</v>
      </c>
      <c r="I914" s="32">
        <f t="shared" si="78"/>
        <v>0</v>
      </c>
      <c r="J914" s="37">
        <f t="shared" si="82"/>
        <v>0</v>
      </c>
      <c r="K914" s="32"/>
      <c r="L914" s="32"/>
      <c r="M914" s="32"/>
      <c r="N914" s="32"/>
      <c r="O914" s="32"/>
      <c r="P914" s="32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</row>
    <row r="915" spans="2:65" ht="18">
      <c r="B915" s="30">
        <v>913</v>
      </c>
      <c r="C915" s="75"/>
      <c r="D915" s="32"/>
      <c r="E915" s="32">
        <f t="shared" si="80"/>
        <v>46.39661585966343</v>
      </c>
      <c r="F915" s="32">
        <f t="shared" si="79"/>
        <v>0.00021452083010064257</v>
      </c>
      <c r="G915" s="37">
        <f t="shared" si="83"/>
        <v>5.013048633049878E-06</v>
      </c>
      <c r="H915" s="32">
        <f t="shared" si="81"/>
        <v>46.3851450729699</v>
      </c>
      <c r="I915" s="32">
        <f t="shared" si="78"/>
        <v>0</v>
      </c>
      <c r="J915" s="37">
        <f t="shared" si="82"/>
        <v>0</v>
      </c>
      <c r="K915" s="32"/>
      <c r="L915" s="32"/>
      <c r="M915" s="32"/>
      <c r="N915" s="32"/>
      <c r="O915" s="32"/>
      <c r="P915" s="32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</row>
    <row r="916" spans="2:65" ht="18">
      <c r="B916" s="30">
        <v>914</v>
      </c>
      <c r="C916" s="75"/>
      <c r="D916" s="32"/>
      <c r="E916" s="32">
        <f t="shared" si="80"/>
        <v>46.419557433050485</v>
      </c>
      <c r="F916" s="32">
        <f t="shared" si="79"/>
        <v>0.00020680097217843705</v>
      </c>
      <c r="G916" s="37">
        <f t="shared" si="83"/>
        <v>4.832892523276556E-06</v>
      </c>
      <c r="H916" s="32">
        <f t="shared" si="81"/>
        <v>46.408086646356956</v>
      </c>
      <c r="I916" s="32">
        <f t="shared" si="78"/>
        <v>0</v>
      </c>
      <c r="J916" s="37">
        <f t="shared" si="82"/>
        <v>0</v>
      </c>
      <c r="K916" s="32"/>
      <c r="L916" s="32"/>
      <c r="M916" s="32"/>
      <c r="N916" s="32"/>
      <c r="O916" s="32"/>
      <c r="P916" s="32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</row>
    <row r="917" spans="2:65" ht="18">
      <c r="B917" s="30">
        <v>915</v>
      </c>
      <c r="C917" s="75"/>
      <c r="D917" s="32"/>
      <c r="E917" s="32">
        <f t="shared" si="80"/>
        <v>46.442499006437544</v>
      </c>
      <c r="F917" s="32">
        <f t="shared" si="79"/>
        <v>0.0001993389901740613</v>
      </c>
      <c r="G917" s="37">
        <f t="shared" si="83"/>
        <v>4.658744875863439E-06</v>
      </c>
      <c r="H917" s="32">
        <f t="shared" si="81"/>
        <v>46.431028219744015</v>
      </c>
      <c r="I917" s="32">
        <f t="shared" si="78"/>
        <v>0</v>
      </c>
      <c r="J917" s="37">
        <f t="shared" si="82"/>
        <v>0</v>
      </c>
      <c r="K917" s="32"/>
      <c r="L917" s="32"/>
      <c r="M917" s="32"/>
      <c r="N917" s="32"/>
      <c r="O917" s="32"/>
      <c r="P917" s="32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</row>
    <row r="918" spans="2:65" ht="18">
      <c r="B918" s="30">
        <v>916</v>
      </c>
      <c r="C918" s="75"/>
      <c r="D918" s="32"/>
      <c r="E918" s="32">
        <f t="shared" si="80"/>
        <v>46.4654405798246</v>
      </c>
      <c r="F918" s="32">
        <f t="shared" si="79"/>
        <v>0.0001921270445706852</v>
      </c>
      <c r="G918" s="37">
        <f t="shared" si="83"/>
        <v>4.49042338231863E-06</v>
      </c>
      <c r="H918" s="32">
        <f t="shared" si="81"/>
        <v>46.45396979313107</v>
      </c>
      <c r="I918" s="32">
        <f t="shared" si="78"/>
        <v>0</v>
      </c>
      <c r="J918" s="37">
        <f t="shared" si="82"/>
        <v>0</v>
      </c>
      <c r="K918" s="32"/>
      <c r="L918" s="32"/>
      <c r="M918" s="32"/>
      <c r="N918" s="32"/>
      <c r="O918" s="32"/>
      <c r="P918" s="32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</row>
    <row r="919" spans="2:65" ht="18">
      <c r="B919" s="30">
        <v>917</v>
      </c>
      <c r="C919" s="75"/>
      <c r="D919" s="32"/>
      <c r="E919" s="32">
        <f t="shared" si="80"/>
        <v>46.48838215321166</v>
      </c>
      <c r="F919" s="32">
        <f t="shared" si="79"/>
        <v>0.0001851575054517415</v>
      </c>
      <c r="G919" s="37">
        <f t="shared" si="83"/>
        <v>4.327750596071358E-06</v>
      </c>
      <c r="H919" s="32">
        <f t="shared" si="81"/>
        <v>46.47691136651813</v>
      </c>
      <c r="I919" s="32">
        <f t="shared" si="78"/>
        <v>0</v>
      </c>
      <c r="J919" s="37">
        <f t="shared" si="82"/>
        <v>0</v>
      </c>
      <c r="K919" s="32"/>
      <c r="L919" s="32"/>
      <c r="M919" s="32"/>
      <c r="N919" s="32"/>
      <c r="O919" s="32"/>
      <c r="P919" s="32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</row>
    <row r="920" spans="2:65" ht="18">
      <c r="B920" s="30">
        <v>918</v>
      </c>
      <c r="C920" s="75"/>
      <c r="D920" s="32"/>
      <c r="E920" s="32">
        <f t="shared" si="80"/>
        <v>46.51132372659872</v>
      </c>
      <c r="F920" s="32">
        <f t="shared" si="79"/>
        <v>0.00017842294791417635</v>
      </c>
      <c r="G920" s="37">
        <f t="shared" si="83"/>
        <v>4.17055382649704E-06</v>
      </c>
      <c r="H920" s="32">
        <f t="shared" si="81"/>
        <v>46.49985293990519</v>
      </c>
      <c r="I920" s="32">
        <f t="shared" si="78"/>
        <v>0</v>
      </c>
      <c r="J920" s="37">
        <f t="shared" si="82"/>
        <v>0</v>
      </c>
      <c r="K920" s="32"/>
      <c r="L920" s="32"/>
      <c r="M920" s="32"/>
      <c r="N920" s="32"/>
      <c r="O920" s="32"/>
      <c r="P920" s="32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</row>
    <row r="921" spans="2:65" ht="18">
      <c r="B921" s="30">
        <v>919</v>
      </c>
      <c r="C921" s="75"/>
      <c r="D921" s="32"/>
      <c r="E921" s="32">
        <f t="shared" si="80"/>
        <v>46.534265299985776</v>
      </c>
      <c r="F921" s="32">
        <f t="shared" si="79"/>
        <v>0.0001719161475472323</v>
      </c>
      <c r="G921" s="37">
        <f t="shared" si="83"/>
        <v>4.01866503444174E-06</v>
      </c>
      <c r="H921" s="32">
        <f t="shared" si="81"/>
        <v>46.52279451329225</v>
      </c>
      <c r="I921" s="32">
        <f t="shared" si="78"/>
        <v>0</v>
      </c>
      <c r="J921" s="37">
        <f t="shared" si="82"/>
        <v>0</v>
      </c>
      <c r="K921" s="32"/>
      <c r="L921" s="32"/>
      <c r="M921" s="32"/>
      <c r="N921" s="32"/>
      <c r="O921" s="32"/>
      <c r="P921" s="32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</row>
    <row r="922" spans="2:65" ht="18">
      <c r="B922" s="30">
        <v>920</v>
      </c>
      <c r="C922" s="75"/>
      <c r="D922" s="32"/>
      <c r="E922" s="32">
        <f t="shared" si="80"/>
        <v>46.557206873372834</v>
      </c>
      <c r="F922" s="32">
        <f t="shared" si="79"/>
        <v>0.0001656300759770478</v>
      </c>
      <c r="G922" s="37">
        <f t="shared" si="83"/>
        <v>3.871920729253305E-06</v>
      </c>
      <c r="H922" s="32">
        <f t="shared" si="81"/>
        <v>46.545736086679305</v>
      </c>
      <c r="I922" s="32">
        <f t="shared" si="78"/>
        <v>0</v>
      </c>
      <c r="J922" s="37">
        <f t="shared" si="82"/>
        <v>0</v>
      </c>
      <c r="K922" s="32"/>
      <c r="L922" s="32"/>
      <c r="M922" s="32"/>
      <c r="N922" s="32"/>
      <c r="O922" s="32"/>
      <c r="P922" s="32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</row>
    <row r="923" spans="2:65" ht="18">
      <c r="B923" s="30">
        <v>921</v>
      </c>
      <c r="C923" s="75"/>
      <c r="D923" s="32"/>
      <c r="E923" s="32">
        <f t="shared" si="80"/>
        <v>46.58014844675989</v>
      </c>
      <c r="F923" s="32">
        <f t="shared" si="79"/>
        <v>0.0001595578964773019</v>
      </c>
      <c r="G923" s="37">
        <f t="shared" si="83"/>
        <v>3.730161867325055E-06</v>
      </c>
      <c r="H923" s="32">
        <f t="shared" si="81"/>
        <v>46.56867766006636</v>
      </c>
      <c r="I923" s="32">
        <f t="shared" si="78"/>
        <v>0</v>
      </c>
      <c r="J923" s="37">
        <f t="shared" si="82"/>
        <v>0</v>
      </c>
      <c r="K923" s="32"/>
      <c r="L923" s="32"/>
      <c r="M923" s="32"/>
      <c r="N923" s="32"/>
      <c r="O923" s="32"/>
      <c r="P923" s="32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</row>
    <row r="924" spans="2:65" ht="18">
      <c r="B924" s="30">
        <v>922</v>
      </c>
      <c r="C924" s="75"/>
      <c r="D924" s="32"/>
      <c r="E924" s="32">
        <f t="shared" si="80"/>
        <v>46.60309002014695</v>
      </c>
      <c r="F924" s="32">
        <f t="shared" si="79"/>
        <v>0.0001536929596460822</v>
      </c>
      <c r="G924" s="37">
        <f t="shared" si="83"/>
        <v>3.593233752156706E-06</v>
      </c>
      <c r="H924" s="32">
        <f t="shared" si="81"/>
        <v>46.59161923345342</v>
      </c>
      <c r="I924" s="32">
        <f t="shared" si="78"/>
        <v>0</v>
      </c>
      <c r="J924" s="37">
        <f t="shared" si="82"/>
        <v>0</v>
      </c>
      <c r="K924" s="32"/>
      <c r="L924" s="32"/>
      <c r="M924" s="32"/>
      <c r="N924" s="32"/>
      <c r="O924" s="32"/>
      <c r="P924" s="32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</row>
    <row r="925" spans="2:65" ht="18">
      <c r="B925" s="30">
        <v>923</v>
      </c>
      <c r="C925" s="75"/>
      <c r="D925" s="32"/>
      <c r="E925" s="32">
        <f t="shared" si="80"/>
        <v>46.62603159353401</v>
      </c>
      <c r="F925" s="32">
        <f t="shared" si="79"/>
        <v>0.00014802879914910025</v>
      </c>
      <c r="G925" s="37">
        <f t="shared" si="83"/>
        <v>3.4609859359359683E-06</v>
      </c>
      <c r="H925" s="32">
        <f t="shared" si="81"/>
        <v>46.61456080684048</v>
      </c>
      <c r="I925" s="32">
        <f t="shared" si="78"/>
        <v>0</v>
      </c>
      <c r="J925" s="37">
        <f t="shared" si="82"/>
        <v>0</v>
      </c>
      <c r="K925" s="32"/>
      <c r="L925" s="32"/>
      <c r="M925" s="32"/>
      <c r="N925" s="32"/>
      <c r="O925" s="32"/>
      <c r="P925" s="32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</row>
    <row r="926" spans="2:65" ht="18">
      <c r="B926" s="30">
        <v>924</v>
      </c>
      <c r="C926" s="75"/>
      <c r="D926" s="32"/>
      <c r="E926" s="32">
        <f t="shared" si="80"/>
        <v>46.64897316692107</v>
      </c>
      <c r="F926" s="32">
        <f t="shared" si="79"/>
        <v>0.00014255912752932928</v>
      </c>
      <c r="G926" s="37">
        <f t="shared" si="83"/>
        <v>3.3332721226431333E-06</v>
      </c>
      <c r="H926" s="32">
        <f t="shared" si="81"/>
        <v>46.63750238022754</v>
      </c>
      <c r="I926" s="32">
        <f t="shared" si="78"/>
        <v>0</v>
      </c>
      <c r="J926" s="37">
        <f t="shared" si="82"/>
        <v>0</v>
      </c>
      <c r="K926" s="32"/>
      <c r="L926" s="32"/>
      <c r="M926" s="32"/>
      <c r="N926" s="32"/>
      <c r="O926" s="32"/>
      <c r="P926" s="32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</row>
    <row r="927" spans="2:65" ht="18">
      <c r="B927" s="30">
        <v>925</v>
      </c>
      <c r="C927" s="75"/>
      <c r="D927" s="32"/>
      <c r="E927" s="32">
        <f t="shared" si="80"/>
        <v>46.671914740308125</v>
      </c>
      <c r="F927" s="32">
        <f t="shared" si="79"/>
        <v>0.0001372778320830892</v>
      </c>
      <c r="G927" s="37">
        <f t="shared" si="83"/>
        <v>3.209950072679764E-06</v>
      </c>
      <c r="H927" s="32">
        <f t="shared" si="81"/>
        <v>46.660443953614596</v>
      </c>
      <c r="I927" s="32">
        <f t="shared" si="78"/>
        <v>0</v>
      </c>
      <c r="J927" s="37">
        <f t="shared" si="82"/>
        <v>0</v>
      </c>
      <c r="K927" s="32"/>
      <c r="L927" s="32"/>
      <c r="M927" s="32"/>
      <c r="N927" s="32"/>
      <c r="O927" s="32"/>
      <c r="P927" s="32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</row>
    <row r="928" spans="2:65" ht="18">
      <c r="B928" s="30">
        <v>926</v>
      </c>
      <c r="C928" s="75"/>
      <c r="D928" s="32"/>
      <c r="E928" s="32">
        <f t="shared" si="80"/>
        <v>46.69485631369518</v>
      </c>
      <c r="F928" s="32">
        <f t="shared" si="79"/>
        <v>0.00013217897080255932</v>
      </c>
      <c r="G928" s="37">
        <f t="shared" si="83"/>
        <v>3.090881509021585E-06</v>
      </c>
      <c r="H928" s="32">
        <f t="shared" si="81"/>
        <v>46.683385527001654</v>
      </c>
      <c r="I928" s="32">
        <f t="shared" si="78"/>
        <v>0</v>
      </c>
      <c r="J928" s="37">
        <f t="shared" si="82"/>
        <v>0</v>
      </c>
      <c r="K928" s="32"/>
      <c r="L928" s="32"/>
      <c r="M928" s="32"/>
      <c r="N928" s="32"/>
      <c r="O928" s="32"/>
      <c r="P928" s="32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</row>
    <row r="929" spans="2:65" ht="18">
      <c r="B929" s="30">
        <v>927</v>
      </c>
      <c r="C929" s="75"/>
      <c r="D929" s="32"/>
      <c r="E929" s="32">
        <f t="shared" si="80"/>
        <v>46.71779788708224</v>
      </c>
      <c r="F929" s="32">
        <f t="shared" si="79"/>
        <v>0.000127256768384654</v>
      </c>
      <c r="G929" s="37">
        <f t="shared" si="83"/>
        <v>2.975932024894567E-06</v>
      </c>
      <c r="H929" s="32">
        <f t="shared" si="81"/>
        <v>46.70632710038871</v>
      </c>
      <c r="I929" s="32">
        <f t="shared" si="78"/>
        <v>0</v>
      </c>
      <c r="J929" s="37">
        <f t="shared" si="82"/>
        <v>0</v>
      </c>
      <c r="K929" s="32"/>
      <c r="L929" s="32"/>
      <c r="M929" s="32"/>
      <c r="N929" s="32"/>
      <c r="O929" s="32"/>
      <c r="P929" s="32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</row>
    <row r="930" spans="2:65" ht="18">
      <c r="B930" s="30">
        <v>928</v>
      </c>
      <c r="C930" s="75"/>
      <c r="D930" s="32"/>
      <c r="E930" s="32">
        <f t="shared" si="80"/>
        <v>46.7407394604693</v>
      </c>
      <c r="F930" s="32">
        <f t="shared" si="79"/>
        <v>0.00012250561230614981</v>
      </c>
      <c r="G930" s="37">
        <f t="shared" si="83"/>
        <v>2.8649709929722163E-06</v>
      </c>
      <c r="H930" s="32">
        <f t="shared" si="81"/>
        <v>46.72926867377577</v>
      </c>
      <c r="I930" s="32">
        <f t="shared" si="78"/>
        <v>0</v>
      </c>
      <c r="J930" s="37">
        <f t="shared" si="82"/>
        <v>0</v>
      </c>
      <c r="K930" s="32"/>
      <c r="L930" s="32"/>
      <c r="M930" s="32"/>
      <c r="N930" s="32"/>
      <c r="O930" s="32"/>
      <c r="P930" s="32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</row>
    <row r="931" spans="2:65" ht="18">
      <c r="B931" s="30">
        <v>929</v>
      </c>
      <c r="C931" s="75"/>
      <c r="D931" s="32"/>
      <c r="E931" s="32">
        <f t="shared" si="80"/>
        <v>46.76368103385636</v>
      </c>
      <c r="F931" s="32">
        <f t="shared" si="79"/>
        <v>0.00011792004896491795</v>
      </c>
      <c r="G931" s="37">
        <f t="shared" si="83"/>
        <v>2.7578714760910935E-06</v>
      </c>
      <c r="H931" s="32">
        <f t="shared" si="81"/>
        <v>46.75221024716283</v>
      </c>
      <c r="I931" s="32">
        <f t="shared" si="78"/>
        <v>0</v>
      </c>
      <c r="J931" s="37">
        <f t="shared" si="82"/>
        <v>0</v>
      </c>
      <c r="K931" s="32"/>
      <c r="L931" s="32"/>
      <c r="M931" s="32"/>
      <c r="N931" s="32"/>
      <c r="O931" s="32"/>
      <c r="P931" s="32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</row>
    <row r="932" spans="2:65" ht="18">
      <c r="B932" s="30">
        <v>930</v>
      </c>
      <c r="C932" s="75"/>
      <c r="D932" s="32"/>
      <c r="E932" s="32">
        <f t="shared" si="80"/>
        <v>46.786622607243416</v>
      </c>
      <c r="F932" s="32">
        <f t="shared" si="79"/>
        <v>0.00011349477988707053</v>
      </c>
      <c r="G932" s="37">
        <f t="shared" si="83"/>
        <v>2.654510139480698E-06</v>
      </c>
      <c r="H932" s="32">
        <f t="shared" si="81"/>
        <v>46.77515182054989</v>
      </c>
      <c r="I932" s="32">
        <f t="shared" si="78"/>
        <v>0</v>
      </c>
      <c r="J932" s="37">
        <f t="shared" si="82"/>
        <v>0</v>
      </c>
      <c r="K932" s="32"/>
      <c r="L932" s="32"/>
      <c r="M932" s="32"/>
      <c r="N932" s="32"/>
      <c r="O932" s="32"/>
      <c r="P932" s="32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</row>
    <row r="933" spans="2:65" ht="18">
      <c r="B933" s="30">
        <v>931</v>
      </c>
      <c r="C933" s="75"/>
      <c r="D933" s="32"/>
      <c r="E933" s="32">
        <f t="shared" si="80"/>
        <v>46.809564180630474</v>
      </c>
      <c r="F933" s="32">
        <f t="shared" si="79"/>
        <v>0.0001092246579997894</v>
      </c>
      <c r="G933" s="37">
        <f t="shared" si="83"/>
        <v>2.554767164502869E-06</v>
      </c>
      <c r="H933" s="32">
        <f t="shared" si="81"/>
        <v>46.798093393936945</v>
      </c>
      <c r="I933" s="32">
        <f t="shared" si="78"/>
        <v>0</v>
      </c>
      <c r="J933" s="37">
        <f t="shared" si="82"/>
        <v>0</v>
      </c>
      <c r="K933" s="32"/>
      <c r="L933" s="32"/>
      <c r="M933" s="32"/>
      <c r="N933" s="32"/>
      <c r="O933" s="32"/>
      <c r="P933" s="32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</row>
    <row r="934" spans="2:65" ht="18">
      <c r="B934" s="30">
        <v>932</v>
      </c>
      <c r="C934" s="75"/>
      <c r="D934" s="32"/>
      <c r="E934" s="32">
        <f t="shared" si="80"/>
        <v>46.83250575401753</v>
      </c>
      <c r="F934" s="32">
        <f t="shared" si="79"/>
        <v>0.00010510468396957987</v>
      </c>
      <c r="G934" s="37">
        <f t="shared" si="83"/>
        <v>2.4585261638950843E-06</v>
      </c>
      <c r="H934" s="32">
        <f t="shared" si="81"/>
        <v>46.821034967324</v>
      </c>
      <c r="I934" s="32">
        <f aca="true" t="shared" si="84" ref="I934:I997">IF($L$60&lt;=$E934,0,(1/(SQRT(2*3.14159*$G$7^2)))*EXP((-1*($E934-$G$3)^2)/(2*$G$7^2)))</f>
        <v>0</v>
      </c>
      <c r="J934" s="37">
        <f t="shared" si="82"/>
        <v>0</v>
      </c>
      <c r="K934" s="32"/>
      <c r="L934" s="32"/>
      <c r="M934" s="32"/>
      <c r="N934" s="32"/>
      <c r="O934" s="32"/>
      <c r="P934" s="32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</row>
    <row r="935" spans="2:65" ht="18">
      <c r="B935" s="30">
        <v>933</v>
      </c>
      <c r="C935" s="75"/>
      <c r="D935" s="32"/>
      <c r="E935" s="32">
        <f t="shared" si="80"/>
        <v>46.85544732740459</v>
      </c>
      <c r="F935" s="32">
        <f t="shared" si="79"/>
        <v>0.00010113000260564301</v>
      </c>
      <c r="G935" s="37">
        <f t="shared" si="83"/>
        <v>2.3656740985112067E-06</v>
      </c>
      <c r="H935" s="32">
        <f t="shared" si="81"/>
        <v>46.84397654071106</v>
      </c>
      <c r="I935" s="32">
        <f t="shared" si="84"/>
        <v>0</v>
      </c>
      <c r="J935" s="37">
        <f t="shared" si="82"/>
        <v>0</v>
      </c>
      <c r="K935" s="32"/>
      <c r="L935" s="32"/>
      <c r="M935" s="32"/>
      <c r="N935" s="32"/>
      <c r="O935" s="32"/>
      <c r="P935" s="32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</row>
    <row r="936" spans="2:65" ht="18">
      <c r="B936" s="30">
        <v>934</v>
      </c>
      <c r="C936" s="75"/>
      <c r="D936" s="32"/>
      <c r="E936" s="32">
        <f t="shared" si="80"/>
        <v>46.87838890079165</v>
      </c>
      <c r="F936" s="32">
        <f t="shared" si="79"/>
        <v>9.729589932803653E-05</v>
      </c>
      <c r="G936" s="37">
        <f t="shared" si="83"/>
        <v>2.2761011955523573E-06</v>
      </c>
      <c r="H936" s="32">
        <f t="shared" si="81"/>
        <v>46.86691811409812</v>
      </c>
      <c r="I936" s="32">
        <f t="shared" si="84"/>
        <v>0</v>
      </c>
      <c r="J936" s="37">
        <f t="shared" si="82"/>
        <v>0</v>
      </c>
      <c r="K936" s="32"/>
      <c r="L936" s="32"/>
      <c r="M936" s="32"/>
      <c r="N936" s="32"/>
      <c r="O936" s="32"/>
      <c r="P936" s="32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</row>
    <row r="937" spans="2:65" ht="18">
      <c r="B937" s="30">
        <v>935</v>
      </c>
      <c r="C937" s="75"/>
      <c r="D937" s="32"/>
      <c r="E937" s="32">
        <f t="shared" si="80"/>
        <v>46.90133047417871</v>
      </c>
      <c r="F937" s="32">
        <f t="shared" si="79"/>
        <v>9.359779670025967E-05</v>
      </c>
      <c r="G937" s="37">
        <f t="shared" si="83"/>
        <v>2.189700868279965E-06</v>
      </c>
      <c r="H937" s="32">
        <f t="shared" si="81"/>
        <v>46.88985968748518</v>
      </c>
      <c r="I937" s="32">
        <f t="shared" si="84"/>
        <v>0</v>
      </c>
      <c r="J937" s="37">
        <f t="shared" si="82"/>
        <v>0</v>
      </c>
      <c r="K937" s="32"/>
      <c r="L937" s="32"/>
      <c r="M937" s="32"/>
      <c r="N937" s="32"/>
      <c r="O937" s="32"/>
      <c r="P937" s="32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</row>
    <row r="938" spans="2:65" ht="18">
      <c r="B938" s="30">
        <v>936</v>
      </c>
      <c r="C938" s="75"/>
      <c r="D938" s="32"/>
      <c r="E938" s="32">
        <f t="shared" si="80"/>
        <v>46.924272047565765</v>
      </c>
      <c r="F938" s="32">
        <f t="shared" si="79"/>
        <v>9.00312510258645E-05</v>
      </c>
      <c r="G938" s="37">
        <f t="shared" si="83"/>
        <v>2.106369637202241E-06</v>
      </c>
      <c r="H938" s="32">
        <f t="shared" si="81"/>
        <v>46.912801260872236</v>
      </c>
      <c r="I938" s="32">
        <f t="shared" si="84"/>
        <v>0</v>
      </c>
      <c r="J938" s="37">
        <f t="shared" si="82"/>
        <v>0</v>
      </c>
      <c r="K938" s="32"/>
      <c r="L938" s="32"/>
      <c r="M938" s="32"/>
      <c r="N938" s="32"/>
      <c r="O938" s="32"/>
      <c r="P938" s="32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</row>
    <row r="939" spans="2:65" ht="18">
      <c r="B939" s="30">
        <v>937</v>
      </c>
      <c r="C939" s="75"/>
      <c r="D939" s="32"/>
      <c r="E939" s="32">
        <f t="shared" si="80"/>
        <v>46.94721362095282</v>
      </c>
      <c r="F939" s="32">
        <f t="shared" si="79"/>
        <v>8.659194900867137E-05</v>
      </c>
      <c r="G939" s="37">
        <f t="shared" si="83"/>
        <v>2.0260070527246785E-06</v>
      </c>
      <c r="H939" s="32">
        <f t="shared" si="81"/>
        <v>46.935742834259294</v>
      </c>
      <c r="I939" s="32">
        <f t="shared" si="84"/>
        <v>0</v>
      </c>
      <c r="J939" s="37">
        <f t="shared" si="82"/>
        <v>0</v>
      </c>
      <c r="K939" s="32"/>
      <c r="L939" s="32"/>
      <c r="M939" s="32"/>
      <c r="N939" s="32"/>
      <c r="O939" s="32"/>
      <c r="P939" s="32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</row>
    <row r="940" spans="2:65" ht="18">
      <c r="B940" s="30">
        <v>938</v>
      </c>
      <c r="C940" s="75"/>
      <c r="D940" s="32"/>
      <c r="E940" s="32">
        <f t="shared" si="80"/>
        <v>46.97015519433988</v>
      </c>
      <c r="F940" s="32">
        <f t="shared" si="79"/>
        <v>8.32757044761349E-05</v>
      </c>
      <c r="G940" s="37">
        <f t="shared" si="83"/>
        <v>1.948515619254524E-06</v>
      </c>
      <c r="H940" s="32">
        <f t="shared" si="81"/>
        <v>46.95868440764635</v>
      </c>
      <c r="I940" s="32">
        <f t="shared" si="84"/>
        <v>0</v>
      </c>
      <c r="J940" s="37">
        <f t="shared" si="82"/>
        <v>0</v>
      </c>
      <c r="K940" s="32"/>
      <c r="L940" s="32"/>
      <c r="M940" s="32"/>
      <c r="N940" s="32"/>
      <c r="O940" s="32"/>
      <c r="P940" s="32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</row>
    <row r="941" spans="2:65" ht="18">
      <c r="B941" s="30">
        <v>939</v>
      </c>
      <c r="C941" s="75"/>
      <c r="D941" s="32"/>
      <c r="E941" s="32">
        <f t="shared" si="80"/>
        <v>46.99309676772694</v>
      </c>
      <c r="F941" s="32">
        <f t="shared" si="79"/>
        <v>8.007845516538303E-05</v>
      </c>
      <c r="G941" s="37">
        <f t="shared" si="83"/>
        <v>1.8738007207485487E-06</v>
      </c>
      <c r="H941" s="32">
        <f t="shared" si="81"/>
        <v>46.98162598103341</v>
      </c>
      <c r="I941" s="32">
        <f t="shared" si="84"/>
        <v>0</v>
      </c>
      <c r="J941" s="37">
        <f t="shared" si="82"/>
        <v>0</v>
      </c>
      <c r="K941" s="32"/>
      <c r="L941" s="32"/>
      <c r="M941" s="32"/>
      <c r="N941" s="32"/>
      <c r="O941" s="32"/>
      <c r="P941" s="32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</row>
    <row r="942" spans="2:65" ht="18">
      <c r="B942" s="30">
        <v>940</v>
      </c>
      <c r="C942" s="75"/>
      <c r="D942" s="32"/>
      <c r="E942" s="32">
        <f t="shared" si="80"/>
        <v>47.016038341114</v>
      </c>
      <c r="F942" s="32">
        <f t="shared" si="79"/>
        <v>7.699625957142554E-05</v>
      </c>
      <c r="G942" s="37">
        <f t="shared" si="83"/>
        <v>1.8017705476928597E-06</v>
      </c>
      <c r="H942" s="32">
        <f t="shared" si="81"/>
        <v>47.00456755442047</v>
      </c>
      <c r="I942" s="32">
        <f t="shared" si="84"/>
        <v>0</v>
      </c>
      <c r="J942" s="37">
        <f t="shared" si="82"/>
        <v>0</v>
      </c>
      <c r="K942" s="32"/>
      <c r="L942" s="32"/>
      <c r="M942" s="32"/>
      <c r="N942" s="32"/>
      <c r="O942" s="32"/>
      <c r="P942" s="32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</row>
    <row r="943" spans="2:65" ht="18">
      <c r="B943" s="30">
        <v>941</v>
      </c>
      <c r="C943" s="75"/>
      <c r="D943" s="32"/>
      <c r="E943" s="32">
        <f t="shared" si="80"/>
        <v>47.038979914501056</v>
      </c>
      <c r="F943" s="32">
        <f t="shared" si="79"/>
        <v>7.402529385700746E-05</v>
      </c>
      <c r="G943" s="37">
        <f t="shared" si="83"/>
        <v>1.7323360255029602E-06</v>
      </c>
      <c r="H943" s="32">
        <f t="shared" si="81"/>
        <v>47.02750912780753</v>
      </c>
      <c r="I943" s="32">
        <f t="shared" si="84"/>
        <v>0</v>
      </c>
      <c r="J943" s="37">
        <f t="shared" si="82"/>
        <v>0</v>
      </c>
      <c r="K943" s="32"/>
      <c r="L943" s="32"/>
      <c r="M943" s="32"/>
      <c r="N943" s="32"/>
      <c r="O943" s="32"/>
      <c r="P943" s="32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</row>
    <row r="944" spans="2:65" ht="18">
      <c r="B944" s="30">
        <v>942</v>
      </c>
      <c r="C944" s="75"/>
      <c r="D944" s="32"/>
      <c r="E944" s="32">
        <f t="shared" si="80"/>
        <v>47.061921487888114</v>
      </c>
      <c r="F944" s="32">
        <f t="shared" si="79"/>
        <v>7.116184882355588E-05</v>
      </c>
      <c r="G944" s="37">
        <f t="shared" si="83"/>
        <v>1.6654107443317138E-06</v>
      </c>
      <c r="H944" s="32">
        <f t="shared" si="81"/>
        <v>47.050450701194585</v>
      </c>
      <c r="I944" s="32">
        <f t="shared" si="84"/>
        <v>0</v>
      </c>
      <c r="J944" s="37">
        <f t="shared" si="82"/>
        <v>0</v>
      </c>
      <c r="K944" s="32"/>
      <c r="L944" s="32"/>
      <c r="M944" s="32"/>
      <c r="N944" s="32"/>
      <c r="O944" s="32"/>
      <c r="P944" s="32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</row>
    <row r="945" spans="2:65" ht="18">
      <c r="B945" s="30">
        <v>943</v>
      </c>
      <c r="C945" s="75"/>
      <c r="D945" s="32"/>
      <c r="E945" s="32">
        <f t="shared" si="80"/>
        <v>47.08486306127517</v>
      </c>
      <c r="F945" s="32">
        <f aca="true" t="shared" si="85" ref="F945:F1002">(1/(SQRT(2*3.14159*$G$7^2)))*EXP((-1*(E945-$G$3)^2)/(2*$G$7^2))</f>
        <v>6.84023269426535E-05</v>
      </c>
      <c r="G945" s="37">
        <f t="shared" si="83"/>
        <v>1.600910890272388E-06</v>
      </c>
      <c r="H945" s="32">
        <f t="shared" si="81"/>
        <v>47.07339227458164</v>
      </c>
      <c r="I945" s="32">
        <f t="shared" si="84"/>
        <v>0</v>
      </c>
      <c r="J945" s="37">
        <f t="shared" si="82"/>
        <v>0</v>
      </c>
      <c r="K945" s="32"/>
      <c r="L945" s="32"/>
      <c r="M945" s="32"/>
      <c r="N945" s="32"/>
      <c r="O945" s="32"/>
      <c r="P945" s="32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</row>
    <row r="946" spans="2:65" ht="18">
      <c r="B946" s="30">
        <v>944</v>
      </c>
      <c r="C946" s="75"/>
      <c r="D946" s="32"/>
      <c r="E946" s="32">
        <f aca="true" t="shared" si="86" ref="E946:E1002">E945+(10*$G$7)/1000</f>
        <v>47.10780463466223</v>
      </c>
      <c r="F946" s="32">
        <f t="shared" si="85"/>
        <v>6.574323944744838E-05</v>
      </c>
      <c r="G946" s="37">
        <f t="shared" si="83"/>
        <v>1.538755177943502E-06</v>
      </c>
      <c r="H946" s="32">
        <f aca="true" t="shared" si="87" ref="H946:H1002">E945+(E946-E945)/2</f>
        <v>47.0963338479687</v>
      </c>
      <c r="I946" s="32">
        <f t="shared" si="84"/>
        <v>0</v>
      </c>
      <c r="J946" s="37">
        <f aca="true" t="shared" si="88" ref="J946:J1002">($E946-$E945)*ABS(I945+((I946-I945)/2))</f>
        <v>0</v>
      </c>
      <c r="K946" s="32"/>
      <c r="L946" s="32"/>
      <c r="M946" s="32"/>
      <c r="N946" s="32"/>
      <c r="O946" s="32"/>
      <c r="P946" s="32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</row>
    <row r="947" spans="2:65" ht="18">
      <c r="B947" s="30">
        <v>945</v>
      </c>
      <c r="C947" s="75"/>
      <c r="D947" s="32"/>
      <c r="E947" s="32">
        <f t="shared" si="86"/>
        <v>47.13074620804929</v>
      </c>
      <c r="F947" s="32">
        <f t="shared" si="85"/>
        <v>6.318120348339309E-05</v>
      </c>
      <c r="G947" s="37">
        <f aca="true" t="shared" si="89" ref="G947:G1002">(E947-E946)*ABS(F946+((F947-F946)/2))</f>
        <v>1.4788647844417451E-06</v>
      </c>
      <c r="H947" s="32">
        <f t="shared" si="87"/>
        <v>47.11927542135576</v>
      </c>
      <c r="I947" s="32">
        <f t="shared" si="84"/>
        <v>0</v>
      </c>
      <c r="J947" s="37">
        <f t="shared" si="88"/>
        <v>0</v>
      </c>
      <c r="K947" s="32"/>
      <c r="L947" s="32"/>
      <c r="M947" s="32"/>
      <c r="N947" s="32"/>
      <c r="O947" s="32"/>
      <c r="P947" s="32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</row>
    <row r="948" spans="2:65" ht="18">
      <c r="B948" s="30">
        <v>946</v>
      </c>
      <c r="C948" s="75"/>
      <c r="D948" s="32"/>
      <c r="E948" s="32">
        <f t="shared" si="86"/>
        <v>47.153687781436346</v>
      </c>
      <c r="F948" s="32">
        <f t="shared" si="85"/>
        <v>6.071293931768884E-05</v>
      </c>
      <c r="G948" s="37">
        <f t="shared" si="89"/>
        <v>1.4211632846488421E-06</v>
      </c>
      <c r="H948" s="32">
        <f t="shared" si="87"/>
        <v>47.14221699474282</v>
      </c>
      <c r="I948" s="32">
        <f t="shared" si="84"/>
        <v>0</v>
      </c>
      <c r="J948" s="37">
        <f t="shared" si="88"/>
        <v>0</v>
      </c>
      <c r="K948" s="32"/>
      <c r="L948" s="32"/>
      <c r="M948" s="32"/>
      <c r="N948" s="32"/>
      <c r="O948" s="32"/>
      <c r="P948" s="32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</row>
    <row r="949" spans="2:65" ht="18">
      <c r="B949" s="30">
        <v>947</v>
      </c>
      <c r="C949" s="75"/>
      <c r="D949" s="32"/>
      <c r="E949" s="32">
        <f t="shared" si="86"/>
        <v>47.176629354823405</v>
      </c>
      <c r="F949" s="32">
        <f t="shared" si="85"/>
        <v>5.833526760679335E-05</v>
      </c>
      <c r="G949" s="37">
        <f t="shared" si="89"/>
        <v>1.3655765878778465E-06</v>
      </c>
      <c r="H949" s="32">
        <f t="shared" si="87"/>
        <v>47.165158568129876</v>
      </c>
      <c r="I949" s="32">
        <f t="shared" si="84"/>
        <v>0</v>
      </c>
      <c r="J949" s="37">
        <f t="shared" si="88"/>
        <v>0</v>
      </c>
      <c r="K949" s="32"/>
      <c r="L949" s="32"/>
      <c r="M949" s="32"/>
      <c r="N949" s="32"/>
      <c r="O949" s="32"/>
      <c r="P949" s="32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</row>
    <row r="950" spans="2:65" ht="18">
      <c r="B950" s="30">
        <v>948</v>
      </c>
      <c r="C950" s="75"/>
      <c r="D950" s="32"/>
      <c r="E950" s="32">
        <f t="shared" si="86"/>
        <v>47.19957092821046</v>
      </c>
      <c r="F950" s="32">
        <f t="shared" si="85"/>
        <v>5.604510672133761E-05</v>
      </c>
      <c r="G950" s="37">
        <f t="shared" si="89"/>
        <v>1.3120328758439995E-06</v>
      </c>
      <c r="H950" s="32">
        <f t="shared" si="87"/>
        <v>47.188100141516934</v>
      </c>
      <c r="I950" s="32">
        <f t="shared" si="84"/>
        <v>0</v>
      </c>
      <c r="J950" s="37">
        <f t="shared" si="88"/>
        <v>0</v>
      </c>
      <c r="K950" s="32"/>
      <c r="L950" s="32"/>
      <c r="M950" s="32"/>
      <c r="N950" s="32"/>
      <c r="O950" s="32"/>
      <c r="P950" s="32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</row>
    <row r="951" spans="2:65" ht="18">
      <c r="B951" s="30">
        <v>949</v>
      </c>
      <c r="C951" s="75"/>
      <c r="D951" s="32"/>
      <c r="E951" s="32">
        <f t="shared" si="86"/>
        <v>47.22251250159752</v>
      </c>
      <c r="F951" s="32">
        <f t="shared" si="85"/>
        <v>5.3839470127782153E-05</v>
      </c>
      <c r="G951" s="37">
        <f t="shared" si="89"/>
        <v>1.2604625419449563E-06</v>
      </c>
      <c r="H951" s="32">
        <f t="shared" si="87"/>
        <v>47.21104171490399</v>
      </c>
      <c r="I951" s="32">
        <f t="shared" si="84"/>
        <v>0</v>
      </c>
      <c r="J951" s="37">
        <f t="shared" si="88"/>
        <v>0</v>
      </c>
      <c r="K951" s="32"/>
      <c r="L951" s="32"/>
      <c r="M951" s="32"/>
      <c r="N951" s="32"/>
      <c r="O951" s="32"/>
      <c r="P951" s="32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</row>
    <row r="952" spans="2:65" ht="18">
      <c r="B952" s="30">
        <v>950</v>
      </c>
      <c r="C952" s="75"/>
      <c r="D952" s="32"/>
      <c r="E952" s="32">
        <f t="shared" si="86"/>
        <v>47.24545407498458</v>
      </c>
      <c r="F952" s="32">
        <f t="shared" si="85"/>
        <v>5.171546382613022E-05</v>
      </c>
      <c r="G952" s="37">
        <f t="shared" si="89"/>
        <v>1.2107981318348787E-06</v>
      </c>
      <c r="H952" s="32">
        <f t="shared" si="87"/>
        <v>47.23398328829105</v>
      </c>
      <c r="I952" s="32">
        <f t="shared" si="84"/>
        <v>0</v>
      </c>
      <c r="J952" s="37">
        <f t="shared" si="88"/>
        <v>0</v>
      </c>
      <c r="K952" s="32"/>
      <c r="L952" s="32"/>
      <c r="M952" s="32"/>
      <c r="N952" s="32"/>
      <c r="O952" s="32"/>
      <c r="P952" s="32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</row>
    <row r="953" spans="2:65" ht="18">
      <c r="B953" s="30">
        <v>951</v>
      </c>
      <c r="C953" s="75"/>
      <c r="D953" s="32"/>
      <c r="E953" s="32">
        <f t="shared" si="86"/>
        <v>47.26839564837164</v>
      </c>
      <c r="F953" s="32">
        <f t="shared" si="85"/>
        <v>4.967028384300466E-05</v>
      </c>
      <c r="G953" s="37">
        <f t="shared" si="89"/>
        <v>1.1629742852766093E-06</v>
      </c>
      <c r="H953" s="32">
        <f t="shared" si="87"/>
        <v>47.25692486167811</v>
      </c>
      <c r="I953" s="32">
        <f t="shared" si="84"/>
        <v>0</v>
      </c>
      <c r="J953" s="37">
        <f t="shared" si="88"/>
        <v>0</v>
      </c>
      <c r="K953" s="32"/>
      <c r="L953" s="32"/>
      <c r="M953" s="32"/>
      <c r="N953" s="32"/>
      <c r="O953" s="32"/>
      <c r="P953" s="32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</row>
    <row r="954" spans="2:65" ht="18">
      <c r="B954" s="30">
        <v>952</v>
      </c>
      <c r="C954" s="75"/>
      <c r="D954" s="32"/>
      <c r="E954" s="32">
        <f t="shared" si="86"/>
        <v>47.291337221758695</v>
      </c>
      <c r="F954" s="32">
        <f t="shared" si="85"/>
        <v>4.770121377938366E-05</v>
      </c>
      <c r="G954" s="37">
        <f t="shared" si="89"/>
        <v>1.1169276792558903E-06</v>
      </c>
      <c r="H954" s="32">
        <f t="shared" si="87"/>
        <v>47.279866435065166</v>
      </c>
      <c r="I954" s="32">
        <f t="shared" si="84"/>
        <v>0</v>
      </c>
      <c r="J954" s="37">
        <f t="shared" si="88"/>
        <v>0</v>
      </c>
      <c r="K954" s="32"/>
      <c r="L954" s="32"/>
      <c r="M954" s="32"/>
      <c r="N954" s="32"/>
      <c r="O954" s="32"/>
      <c r="P954" s="32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</row>
    <row r="955" spans="2:65" ht="18">
      <c r="B955" s="30">
        <v>953</v>
      </c>
      <c r="C955" s="75"/>
      <c r="D955" s="32"/>
      <c r="E955" s="32">
        <f t="shared" si="86"/>
        <v>47.31427879514575</v>
      </c>
      <c r="F955" s="32">
        <f t="shared" si="85"/>
        <v>4.5805622412281226E-05</v>
      </c>
      <c r="G955" s="37">
        <f t="shared" si="89"/>
        <v>1.0725969723413527E-06</v>
      </c>
      <c r="H955" s="32">
        <f t="shared" si="87"/>
        <v>47.302808008452224</v>
      </c>
      <c r="I955" s="32">
        <f t="shared" si="84"/>
        <v>0</v>
      </c>
      <c r="J955" s="37">
        <f t="shared" si="88"/>
        <v>0</v>
      </c>
      <c r="K955" s="32"/>
      <c r="L955" s="32"/>
      <c r="M955" s="32"/>
      <c r="N955" s="32"/>
      <c r="O955" s="32"/>
      <c r="P955" s="32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</row>
    <row r="956" spans="2:65" ht="18">
      <c r="B956" s="30">
        <v>954</v>
      </c>
      <c r="C956" s="75"/>
      <c r="D956" s="32"/>
      <c r="E956" s="32">
        <f t="shared" si="86"/>
        <v>47.33722036853281</v>
      </c>
      <c r="F956" s="32">
        <f t="shared" si="85"/>
        <v>4.3980961349649676E-05</v>
      </c>
      <c r="G956" s="37">
        <f t="shared" si="89"/>
        <v>1.029922750273791E-06</v>
      </c>
      <c r="H956" s="32">
        <f t="shared" si="87"/>
        <v>47.32574958183928</v>
      </c>
      <c r="I956" s="32">
        <f t="shared" si="84"/>
        <v>0</v>
      </c>
      <c r="J956" s="37">
        <f t="shared" si="88"/>
        <v>0</v>
      </c>
      <c r="K956" s="32"/>
      <c r="L956" s="32"/>
      <c r="M956" s="32"/>
      <c r="N956" s="32"/>
      <c r="O956" s="32"/>
      <c r="P956" s="32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</row>
    <row r="957" spans="2:65" ht="18">
      <c r="B957" s="30">
        <v>955</v>
      </c>
      <c r="C957" s="75"/>
      <c r="D957" s="32"/>
      <c r="E957" s="32">
        <f t="shared" si="86"/>
        <v>47.36016194191987</v>
      </c>
      <c r="F957" s="32">
        <f t="shared" si="85"/>
        <v>4.2224762737772316E-05</v>
      </c>
      <c r="G957" s="37">
        <f t="shared" si="89"/>
        <v>9.888474727680393E-07</v>
      </c>
      <c r="H957" s="32">
        <f t="shared" si="87"/>
        <v>47.34869115522634</v>
      </c>
      <c r="I957" s="32">
        <f t="shared" si="84"/>
        <v>0</v>
      </c>
      <c r="J957" s="37">
        <f t="shared" si="88"/>
        <v>0</v>
      </c>
      <c r="K957" s="32"/>
      <c r="L957" s="32"/>
      <c r="M957" s="32"/>
      <c r="N957" s="32"/>
      <c r="O957" s="32"/>
      <c r="P957" s="32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</row>
    <row r="958" spans="2:65" ht="18">
      <c r="B958" s="30">
        <v>956</v>
      </c>
      <c r="C958" s="75"/>
      <c r="D958" s="32"/>
      <c r="E958" s="32">
        <f t="shared" si="86"/>
        <v>47.38310351530693</v>
      </c>
      <c r="F958" s="32">
        <f t="shared" si="85"/>
        <v>4.0534637020409114E-05</v>
      </c>
      <c r="G958" s="37">
        <f t="shared" si="89"/>
        <v>9.493154215106012E-07</v>
      </c>
      <c r="H958" s="32">
        <f t="shared" si="87"/>
        <v>47.3716327286134</v>
      </c>
      <c r="I958" s="32">
        <f t="shared" si="84"/>
        <v>0</v>
      </c>
      <c r="J958" s="37">
        <f t="shared" si="88"/>
        <v>0</v>
      </c>
      <c r="K958" s="32"/>
      <c r="L958" s="32"/>
      <c r="M958" s="32"/>
      <c r="N958" s="32"/>
      <c r="O958" s="32"/>
      <c r="P958" s="32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</row>
    <row r="959" spans="2:65" ht="18">
      <c r="B959" s="30">
        <v>957</v>
      </c>
      <c r="C959" s="75"/>
      <c r="D959" s="32"/>
      <c r="E959" s="32">
        <f t="shared" si="86"/>
        <v>47.406045088693986</v>
      </c>
      <c r="F959" s="32">
        <f t="shared" si="85"/>
        <v>3.890827074895168E-05</v>
      </c>
      <c r="G959" s="37">
        <f t="shared" si="89"/>
        <v>9.112726493360416E-07</v>
      </c>
      <c r="H959" s="32">
        <f t="shared" si="87"/>
        <v>47.39457430200046</v>
      </c>
      <c r="I959" s="32">
        <f t="shared" si="84"/>
        <v>0</v>
      </c>
      <c r="J959" s="37">
        <f t="shared" si="88"/>
        <v>0</v>
      </c>
      <c r="K959" s="32"/>
      <c r="L959" s="32"/>
      <c r="M959" s="32"/>
      <c r="N959" s="32"/>
      <c r="O959" s="32"/>
      <c r="P959" s="32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</row>
    <row r="960" spans="2:65" ht="18">
      <c r="B960" s="30">
        <v>958</v>
      </c>
      <c r="C960" s="75"/>
      <c r="D960" s="32"/>
      <c r="E960" s="32">
        <f t="shared" si="86"/>
        <v>47.428986662081044</v>
      </c>
      <c r="F960" s="32">
        <f t="shared" si="85"/>
        <v>3.734342444283727E-05</v>
      </c>
      <c r="G960" s="37">
        <f t="shared" si="89"/>
        <v>8.746669305650079E-07</v>
      </c>
      <c r="H960" s="32">
        <f t="shared" si="87"/>
        <v>47.417515875387515</v>
      </c>
      <c r="I960" s="32">
        <f t="shared" si="84"/>
        <v>0</v>
      </c>
      <c r="J960" s="37">
        <f t="shared" si="88"/>
        <v>0</v>
      </c>
      <c r="K960" s="32"/>
      <c r="L960" s="32"/>
      <c r="M960" s="32"/>
      <c r="N960" s="32"/>
      <c r="O960" s="32"/>
      <c r="P960" s="32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</row>
    <row r="961" spans="2:65" ht="18">
      <c r="B961" s="30">
        <v>959</v>
      </c>
      <c r="C961" s="75"/>
      <c r="D961" s="32"/>
      <c r="E961" s="32">
        <f t="shared" si="86"/>
        <v>47.4519282354681</v>
      </c>
      <c r="F961" s="32">
        <f t="shared" si="85"/>
        <v>3.583793049946775E-05</v>
      </c>
      <c r="G961" s="37">
        <f t="shared" si="89"/>
        <v>8.39447712486621E-07</v>
      </c>
      <c r="H961" s="32">
        <f t="shared" si="87"/>
        <v>47.44045744877457</v>
      </c>
      <c r="I961" s="32">
        <f t="shared" si="84"/>
        <v>0</v>
      </c>
      <c r="J961" s="37">
        <f t="shared" si="88"/>
        <v>0</v>
      </c>
      <c r="K961" s="32"/>
      <c r="L961" s="32"/>
      <c r="M961" s="32"/>
      <c r="N961" s="32"/>
      <c r="O961" s="32"/>
      <c r="P961" s="32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</row>
    <row r="962" spans="2:65" ht="18">
      <c r="B962" s="30">
        <v>960</v>
      </c>
      <c r="C962" s="75"/>
      <c r="D962" s="32"/>
      <c r="E962" s="32">
        <f t="shared" si="86"/>
        <v>47.47486980885516</v>
      </c>
      <c r="F962" s="32">
        <f t="shared" si="85"/>
        <v>3.438969115287789E-05</v>
      </c>
      <c r="G962" s="37">
        <f t="shared" si="89"/>
        <v>8.05566067967921E-07</v>
      </c>
      <c r="H962" s="32">
        <f t="shared" si="87"/>
        <v>47.46339902216163</v>
      </c>
      <c r="I962" s="32">
        <f t="shared" si="84"/>
        <v>0</v>
      </c>
      <c r="J962" s="37">
        <f t="shared" si="88"/>
        <v>0</v>
      </c>
      <c r="K962" s="32"/>
      <c r="L962" s="32"/>
      <c r="M962" s="32"/>
      <c r="N962" s="32"/>
      <c r="O962" s="32"/>
      <c r="P962" s="32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</row>
    <row r="963" spans="2:65" ht="18">
      <c r="B963" s="30">
        <v>961</v>
      </c>
      <c r="C963" s="75"/>
      <c r="D963" s="32"/>
      <c r="E963" s="32">
        <f t="shared" si="86"/>
        <v>47.49781138224222</v>
      </c>
      <c r="F963" s="32">
        <f t="shared" si="85"/>
        <v>3.29966764803897E-05</v>
      </c>
      <c r="G963" s="37">
        <f t="shared" si="89"/>
        <v>7.729746491729444E-07</v>
      </c>
      <c r="H963" s="32">
        <f t="shared" si="87"/>
        <v>47.48634059554869</v>
      </c>
      <c r="I963" s="32">
        <f t="shared" si="84"/>
        <v>0</v>
      </c>
      <c r="J963" s="37">
        <f t="shared" si="88"/>
        <v>0</v>
      </c>
      <c r="K963" s="32"/>
      <c r="L963" s="32"/>
      <c r="M963" s="32"/>
      <c r="N963" s="32"/>
      <c r="O963" s="32"/>
      <c r="P963" s="32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</row>
    <row r="964" spans="2:65" ht="18">
      <c r="B964" s="30">
        <v>962</v>
      </c>
      <c r="C964" s="75"/>
      <c r="D964" s="32"/>
      <c r="E964" s="32">
        <f t="shared" si="86"/>
        <v>47.52075295562928</v>
      </c>
      <c r="F964" s="32">
        <f t="shared" si="85"/>
        <v>3.165692245649158E-05</v>
      </c>
      <c r="G964" s="37">
        <f t="shared" si="89"/>
        <v>7.416276423739436E-07</v>
      </c>
      <c r="H964" s="32">
        <f t="shared" si="87"/>
        <v>47.50928216893575</v>
      </c>
      <c r="I964" s="32">
        <f t="shared" si="84"/>
        <v>0</v>
      </c>
      <c r="J964" s="37">
        <f t="shared" si="88"/>
        <v>0</v>
      </c>
      <c r="K964" s="32"/>
      <c r="L964" s="32"/>
      <c r="M964" s="32"/>
      <c r="N964" s="32"/>
      <c r="O964" s="32"/>
      <c r="P964" s="32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</row>
    <row r="965" spans="2:65" ht="18">
      <c r="B965" s="30">
        <v>963</v>
      </c>
      <c r="C965" s="75"/>
      <c r="D965" s="32"/>
      <c r="E965" s="32">
        <f t="shared" si="86"/>
        <v>47.543694529016335</v>
      </c>
      <c r="F965" s="32">
        <f t="shared" si="85"/>
        <v>3.036852905317748E-05</v>
      </c>
      <c r="G965" s="37">
        <f t="shared" si="89"/>
        <v>7.11480723837245E-07</v>
      </c>
      <c r="H965" s="32">
        <f t="shared" si="87"/>
        <v>47.532223742322806</v>
      </c>
      <c r="I965" s="32">
        <f t="shared" si="84"/>
        <v>0</v>
      </c>
      <c r="J965" s="37">
        <f t="shared" si="88"/>
        <v>0</v>
      </c>
      <c r="K965" s="32"/>
      <c r="L965" s="32"/>
      <c r="M965" s="32"/>
      <c r="N965" s="32"/>
      <c r="O965" s="32"/>
      <c r="P965" s="32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</row>
    <row r="966" spans="2:65" ht="18">
      <c r="B966" s="30">
        <v>964</v>
      </c>
      <c r="C966" s="75"/>
      <c r="D966" s="32"/>
      <c r="E966" s="32">
        <f t="shared" si="86"/>
        <v>47.56663610240339</v>
      </c>
      <c r="F966" s="32">
        <f t="shared" si="85"/>
        <v>2.912965838598084E-05</v>
      </c>
      <c r="G966" s="37">
        <f t="shared" si="89"/>
        <v>6.824910167661962E-07</v>
      </c>
      <c r="H966" s="32">
        <f t="shared" si="87"/>
        <v>47.555165315709864</v>
      </c>
      <c r="I966" s="32">
        <f t="shared" si="84"/>
        <v>0</v>
      </c>
      <c r="J966" s="37">
        <f t="shared" si="88"/>
        <v>0</v>
      </c>
      <c r="K966" s="32"/>
      <c r="L966" s="32"/>
      <c r="M966" s="32"/>
      <c r="N966" s="32"/>
      <c r="O966" s="32"/>
      <c r="P966" s="32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</row>
    <row r="967" spans="2:65" ht="18">
      <c r="B967" s="30">
        <v>965</v>
      </c>
      <c r="C967" s="75"/>
      <c r="D967" s="32"/>
      <c r="E967" s="32">
        <f t="shared" si="86"/>
        <v>47.58957767579045</v>
      </c>
      <c r="F967" s="32">
        <f t="shared" si="85"/>
        <v>2.7938532904936507E-05</v>
      </c>
      <c r="G967" s="37">
        <f t="shared" si="89"/>
        <v>6.546170492836267E-07</v>
      </c>
      <c r="H967" s="32">
        <f t="shared" si="87"/>
        <v>47.57810688909692</v>
      </c>
      <c r="I967" s="32">
        <f t="shared" si="84"/>
        <v>0</v>
      </c>
      <c r="J967" s="37">
        <f t="shared" si="88"/>
        <v>0</v>
      </c>
      <c r="K967" s="32"/>
      <c r="L967" s="32"/>
      <c r="M967" s="32"/>
      <c r="N967" s="32"/>
      <c r="O967" s="32"/>
      <c r="P967" s="32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</row>
    <row r="968" spans="2:65" ht="18">
      <c r="B968" s="30">
        <v>966</v>
      </c>
      <c r="C968" s="75"/>
      <c r="D968" s="32"/>
      <c r="E968" s="32">
        <f t="shared" si="86"/>
        <v>47.61251924917751</v>
      </c>
      <c r="F968" s="32">
        <f t="shared" si="85"/>
        <v>2.679343362970681E-05</v>
      </c>
      <c r="G968" s="37">
        <f t="shared" si="89"/>
        <v>6.278187134362653E-07</v>
      </c>
      <c r="H968" s="32">
        <f t="shared" si="87"/>
        <v>47.60104846248398</v>
      </c>
      <c r="I968" s="32">
        <f t="shared" si="84"/>
        <v>0</v>
      </c>
      <c r="J968" s="37">
        <f t="shared" si="88"/>
        <v>0</v>
      </c>
      <c r="K968" s="32"/>
      <c r="L968" s="32"/>
      <c r="M968" s="32"/>
      <c r="N968" s="32"/>
      <c r="O968" s="32"/>
      <c r="P968" s="32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</row>
    <row r="969" spans="2:65" ht="18">
      <c r="B969" s="30">
        <v>967</v>
      </c>
      <c r="C969" s="75"/>
      <c r="D969" s="32"/>
      <c r="E969" s="32">
        <f t="shared" si="86"/>
        <v>47.63546082256457</v>
      </c>
      <c r="F969" s="32">
        <f t="shared" si="85"/>
        <v>2.569269842810624E-05</v>
      </c>
      <c r="G969" s="37">
        <f t="shared" si="89"/>
        <v>6.020572252035718E-07</v>
      </c>
      <c r="H969" s="32">
        <f t="shared" si="87"/>
        <v>47.62399003587104</v>
      </c>
      <c r="I969" s="32">
        <f t="shared" si="84"/>
        <v>0</v>
      </c>
      <c r="J969" s="37">
        <f t="shared" si="88"/>
        <v>0</v>
      </c>
      <c r="K969" s="32"/>
      <c r="L969" s="32"/>
      <c r="M969" s="32"/>
      <c r="N969" s="32"/>
      <c r="O969" s="32"/>
      <c r="P969" s="32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</row>
    <row r="970" spans="2:65" ht="18">
      <c r="B970" s="30">
        <v>968</v>
      </c>
      <c r="C970" s="75"/>
      <c r="D970" s="32"/>
      <c r="E970" s="32">
        <f t="shared" si="86"/>
        <v>47.658402395951626</v>
      </c>
      <c r="F970" s="32">
        <f t="shared" si="85"/>
        <v>2.4634720337262307E-05</v>
      </c>
      <c r="G970" s="37">
        <f t="shared" si="89"/>
        <v>5.772950854934552E-07</v>
      </c>
      <c r="H970" s="32">
        <f t="shared" si="87"/>
        <v>47.6469316092581</v>
      </c>
      <c r="I970" s="32">
        <f t="shared" si="84"/>
        <v>0</v>
      </c>
      <c r="J970" s="37">
        <f t="shared" si="88"/>
        <v>0</v>
      </c>
      <c r="K970" s="32"/>
      <c r="L970" s="32"/>
      <c r="M970" s="32"/>
      <c r="N970" s="32"/>
      <c r="O970" s="32"/>
      <c r="P970" s="32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</row>
    <row r="971" spans="2:65" ht="18">
      <c r="B971" s="30">
        <v>969</v>
      </c>
      <c r="C971" s="75"/>
      <c r="D971" s="32"/>
      <c r="E971" s="32">
        <f t="shared" si="86"/>
        <v>47.681343969338684</v>
      </c>
      <c r="F971" s="32">
        <f t="shared" si="85"/>
        <v>2.3617945926650855E-05</v>
      </c>
      <c r="G971" s="37">
        <f t="shared" si="89"/>
        <v>5.534960421073946E-07</v>
      </c>
      <c r="H971" s="32">
        <f t="shared" si="87"/>
        <v>47.669873182645155</v>
      </c>
      <c r="I971" s="32">
        <f t="shared" si="84"/>
        <v>0</v>
      </c>
      <c r="J971" s="37">
        <f t="shared" si="88"/>
        <v>0</v>
      </c>
      <c r="K971" s="32"/>
      <c r="L971" s="32"/>
      <c r="M971" s="32"/>
      <c r="N971" s="32"/>
      <c r="O971" s="32"/>
      <c r="P971" s="32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</row>
    <row r="972" spans="2:65" ht="18">
      <c r="B972" s="30">
        <v>970</v>
      </c>
      <c r="C972" s="75"/>
      <c r="D972" s="32"/>
      <c r="E972" s="32">
        <f t="shared" si="86"/>
        <v>47.70428554272574</v>
      </c>
      <c r="F972" s="32">
        <f t="shared" si="85"/>
        <v>2.26408737022485E-05</v>
      </c>
      <c r="G972" s="37">
        <f t="shared" si="89"/>
        <v>5.306250526575404E-07</v>
      </c>
      <c r="H972" s="32">
        <f t="shared" si="87"/>
        <v>47.69281475603221</v>
      </c>
      <c r="I972" s="32">
        <f t="shared" si="84"/>
        <v>0</v>
      </c>
      <c r="J972" s="37">
        <f t="shared" si="88"/>
        <v>0</v>
      </c>
      <c r="K972" s="32"/>
      <c r="L972" s="32"/>
      <c r="M972" s="32"/>
      <c r="N972" s="32"/>
      <c r="O972" s="32"/>
      <c r="P972" s="32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</row>
    <row r="973" spans="2:65" ht="18">
      <c r="B973" s="30">
        <v>971</v>
      </c>
      <c r="C973" s="75"/>
      <c r="D973" s="32"/>
      <c r="E973" s="32">
        <f t="shared" si="86"/>
        <v>47.7272271161128</v>
      </c>
      <c r="F973" s="32">
        <f t="shared" si="85"/>
        <v>2.1702052551045506E-05</v>
      </c>
      <c r="G973" s="37">
        <f t="shared" si="89"/>
        <v>5.086482484184261E-07</v>
      </c>
      <c r="H973" s="32">
        <f t="shared" si="87"/>
        <v>47.71575632941927</v>
      </c>
      <c r="I973" s="32">
        <f t="shared" si="84"/>
        <v>0</v>
      </c>
      <c r="J973" s="37">
        <f t="shared" si="88"/>
        <v>0</v>
      </c>
      <c r="K973" s="32"/>
      <c r="L973" s="32"/>
      <c r="M973" s="32"/>
      <c r="N973" s="32"/>
      <c r="O973" s="32"/>
      <c r="P973" s="32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</row>
    <row r="974" spans="2:65" ht="18">
      <c r="B974" s="30">
        <v>972</v>
      </c>
      <c r="C974" s="75"/>
      <c r="D974" s="32"/>
      <c r="E974" s="32">
        <f t="shared" si="86"/>
        <v>47.75016868949986</v>
      </c>
      <c r="F974" s="32">
        <f t="shared" si="85"/>
        <v>2.0800080225167984E-05</v>
      </c>
      <c r="G974" s="37">
        <f t="shared" si="89"/>
        <v>4.875328990959958E-07</v>
      </c>
      <c r="H974" s="32">
        <f t="shared" si="87"/>
        <v>47.73869790280633</v>
      </c>
      <c r="I974" s="32">
        <f t="shared" si="84"/>
        <v>0</v>
      </c>
      <c r="J974" s="37">
        <f t="shared" si="88"/>
        <v>0</v>
      </c>
      <c r="K974" s="32"/>
      <c r="L974" s="32"/>
      <c r="M974" s="32"/>
      <c r="N974" s="32"/>
      <c r="O974" s="32"/>
      <c r="P974" s="32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</row>
    <row r="975" spans="2:65" ht="18">
      <c r="B975" s="30">
        <v>973</v>
      </c>
      <c r="C975" s="75"/>
      <c r="D975" s="32"/>
      <c r="E975" s="32">
        <f t="shared" si="86"/>
        <v>47.77311026288692</v>
      </c>
      <c r="F975" s="32">
        <f t="shared" si="85"/>
        <v>1.993360186486098E-05</v>
      </c>
      <c r="G975" s="37">
        <f t="shared" si="89"/>
        <v>4.67247378496748E-07</v>
      </c>
      <c r="H975" s="32">
        <f t="shared" si="87"/>
        <v>47.76163947619339</v>
      </c>
      <c r="I975" s="32">
        <f t="shared" si="84"/>
        <v>0</v>
      </c>
      <c r="J975" s="37">
        <f t="shared" si="88"/>
        <v>0</v>
      </c>
      <c r="K975" s="32"/>
      <c r="L975" s="32"/>
      <c r="M975" s="32"/>
      <c r="N975" s="32"/>
      <c r="O975" s="32"/>
      <c r="P975" s="32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</row>
    <row r="976" spans="2:65" ht="18">
      <c r="B976" s="30">
        <v>974</v>
      </c>
      <c r="C976" s="75"/>
      <c r="D976" s="32"/>
      <c r="E976" s="32">
        <f t="shared" si="86"/>
        <v>47.796051836273975</v>
      </c>
      <c r="F976" s="32">
        <f t="shared" si="85"/>
        <v>1.9101308559588754E-05</v>
      </c>
      <c r="G976" s="37">
        <f t="shared" si="89"/>
        <v>4.4776113107987744E-07</v>
      </c>
      <c r="H976" s="32">
        <f t="shared" si="87"/>
        <v>47.784581049580446</v>
      </c>
      <c r="I976" s="32">
        <f t="shared" si="84"/>
        <v>0</v>
      </c>
      <c r="J976" s="37">
        <f t="shared" si="88"/>
        <v>0</v>
      </c>
      <c r="K976" s="32"/>
      <c r="L976" s="32"/>
      <c r="M976" s="32"/>
      <c r="N976" s="32"/>
      <c r="O976" s="32"/>
      <c r="P976" s="32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</row>
    <row r="977" spans="2:65" ht="18">
      <c r="B977" s="30">
        <v>975</v>
      </c>
      <c r="C977" s="75"/>
      <c r="D977" s="32"/>
      <c r="E977" s="32">
        <f t="shared" si="86"/>
        <v>47.81899340966103</v>
      </c>
      <c r="F977" s="32">
        <f t="shared" si="85"/>
        <v>1.8301935946513597E-05</v>
      </c>
      <c r="G977" s="37">
        <f t="shared" si="89"/>
        <v>4.2904463937541345E-07</v>
      </c>
      <c r="H977" s="32">
        <f t="shared" si="87"/>
        <v>47.807522622967504</v>
      </c>
      <c r="I977" s="32">
        <f t="shared" si="84"/>
        <v>0</v>
      </c>
      <c r="J977" s="37">
        <f t="shared" si="88"/>
        <v>0</v>
      </c>
      <c r="K977" s="32"/>
      <c r="L977" s="32"/>
      <c r="M977" s="32"/>
      <c r="N977" s="32"/>
      <c r="O977" s="32"/>
      <c r="P977" s="32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</row>
    <row r="978" spans="2:65" ht="18">
      <c r="B978" s="30">
        <v>976</v>
      </c>
      <c r="C978" s="75"/>
      <c r="D978" s="32"/>
      <c r="E978" s="32">
        <f t="shared" si="86"/>
        <v>47.84193498304809</v>
      </c>
      <c r="F978" s="32">
        <f t="shared" si="85"/>
        <v>1.75342628456187E-05</v>
      </c>
      <c r="G978" s="37">
        <f t="shared" si="89"/>
        <v>4.110693922514539E-07</v>
      </c>
      <c r="H978" s="32">
        <f t="shared" si="87"/>
        <v>47.83046419635456</v>
      </c>
      <c r="I978" s="32">
        <f t="shared" si="84"/>
        <v>0</v>
      </c>
      <c r="J978" s="37">
        <f t="shared" si="88"/>
        <v>0</v>
      </c>
      <c r="K978" s="32"/>
      <c r="L978" s="32"/>
      <c r="M978" s="32"/>
      <c r="N978" s="32"/>
      <c r="O978" s="32"/>
      <c r="P978" s="32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</row>
    <row r="979" spans="2:65" ht="18">
      <c r="B979" s="30">
        <v>977</v>
      </c>
      <c r="C979" s="75"/>
      <c r="D979" s="32"/>
      <c r="E979" s="32">
        <f t="shared" si="86"/>
        <v>47.86487655643515</v>
      </c>
      <c r="F979" s="32">
        <f t="shared" si="85"/>
        <v>1.6797109930747656E-05</v>
      </c>
      <c r="G979" s="37">
        <f t="shared" si="89"/>
        <v>3.938078540137296E-07</v>
      </c>
      <c r="H979" s="32">
        <f t="shared" si="87"/>
        <v>47.85340576974162</v>
      </c>
      <c r="I979" s="32">
        <f t="shared" si="84"/>
        <v>0</v>
      </c>
      <c r="J979" s="37">
        <f t="shared" si="88"/>
        <v>0</v>
      </c>
      <c r="K979" s="32"/>
      <c r="L979" s="32"/>
      <c r="M979" s="32"/>
      <c r="N979" s="32"/>
      <c r="O979" s="32"/>
      <c r="P979" s="32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</row>
    <row r="980" spans="2:65" ht="18">
      <c r="B980" s="30">
        <v>978</v>
      </c>
      <c r="C980" s="75"/>
      <c r="D980" s="32"/>
      <c r="E980" s="32">
        <f t="shared" si="86"/>
        <v>47.88781812982221</v>
      </c>
      <c r="F980" s="32">
        <f t="shared" si="85"/>
        <v>1.6089338435837282E-05</v>
      </c>
      <c r="G980" s="37">
        <f t="shared" si="89"/>
        <v>3.772334343208536E-07</v>
      </c>
      <c r="H980" s="32">
        <f t="shared" si="87"/>
        <v>47.87634734312868</v>
      </c>
      <c r="I980" s="32">
        <f t="shared" si="84"/>
        <v>0</v>
      </c>
      <c r="J980" s="37">
        <f t="shared" si="88"/>
        <v>0</v>
      </c>
      <c r="K980" s="32"/>
      <c r="L980" s="32"/>
      <c r="M980" s="32"/>
      <c r="N980" s="32"/>
      <c r="O980" s="32"/>
      <c r="P980" s="32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</row>
    <row r="981" spans="2:65" ht="18">
      <c r="B981" s="30">
        <v>979</v>
      </c>
      <c r="C981" s="75"/>
      <c r="D981" s="32"/>
      <c r="E981" s="32">
        <f t="shared" si="86"/>
        <v>47.910759703209266</v>
      </c>
      <c r="F981" s="32">
        <f t="shared" si="85"/>
        <v>1.5409848895627865E-05</v>
      </c>
      <c r="G981" s="37">
        <f t="shared" si="89"/>
        <v>3.6132045889875016E-07</v>
      </c>
      <c r="H981" s="32">
        <f t="shared" si="87"/>
        <v>47.89928891651574</v>
      </c>
      <c r="I981" s="32">
        <f t="shared" si="84"/>
        <v>0</v>
      </c>
      <c r="J981" s="37">
        <f t="shared" si="88"/>
        <v>0</v>
      </c>
      <c r="K981" s="32"/>
      <c r="L981" s="32"/>
      <c r="M981" s="32"/>
      <c r="N981" s="32"/>
      <c r="O981" s="32"/>
      <c r="P981" s="32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</row>
    <row r="982" spans="2:65" ht="18">
      <c r="B982" s="30">
        <v>980</v>
      </c>
      <c r="C982" s="75"/>
      <c r="D982" s="32"/>
      <c r="E982" s="32">
        <f t="shared" si="86"/>
        <v>47.933701276596324</v>
      </c>
      <c r="F982" s="32">
        <f t="shared" si="85"/>
        <v>1.4757579920140832E-05</v>
      </c>
      <c r="G982" s="37">
        <f t="shared" si="89"/>
        <v>3.460441410379053E-07</v>
      </c>
      <c r="H982" s="32">
        <f t="shared" si="87"/>
        <v>47.922230489902795</v>
      </c>
      <c r="I982" s="32">
        <f t="shared" si="84"/>
        <v>0</v>
      </c>
      <c r="J982" s="37">
        <f t="shared" si="88"/>
        <v>0</v>
      </c>
      <c r="K982" s="32"/>
      <c r="L982" s="32"/>
      <c r="M982" s="32"/>
      <c r="N982" s="32"/>
      <c r="O982" s="32"/>
      <c r="P982" s="32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</row>
    <row r="983" spans="2:65" ht="18">
      <c r="B983" s="30">
        <v>981</v>
      </c>
      <c r="C983" s="75"/>
      <c r="D983" s="32"/>
      <c r="E983" s="32">
        <f t="shared" si="86"/>
        <v>47.95664284998338</v>
      </c>
      <c r="F983" s="32">
        <f t="shared" si="85"/>
        <v>1.4131507002220703E-05</v>
      </c>
      <c r="G983" s="37">
        <f t="shared" si="89"/>
        <v>3.313805538572296E-07</v>
      </c>
      <c r="H983" s="32">
        <f t="shared" si="87"/>
        <v>47.94517206328985</v>
      </c>
      <c r="I983" s="32">
        <f t="shared" si="84"/>
        <v>0</v>
      </c>
      <c r="J983" s="37">
        <f t="shared" si="88"/>
        <v>0</v>
      </c>
      <c r="K983" s="32"/>
      <c r="L983" s="32"/>
      <c r="M983" s="32"/>
      <c r="N983" s="32"/>
      <c r="O983" s="32"/>
      <c r="P983" s="32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</row>
    <row r="984" spans="2:65" ht="18">
      <c r="B984" s="30">
        <v>982</v>
      </c>
      <c r="C984" s="75"/>
      <c r="D984" s="32"/>
      <c r="E984" s="32">
        <f t="shared" si="86"/>
        <v>47.97958442337044</v>
      </c>
      <c r="F984" s="32">
        <f t="shared" si="85"/>
        <v>1.3530641357445308E-05</v>
      </c>
      <c r="G984" s="37">
        <f t="shared" si="89"/>
        <v>3.173066033184841E-07</v>
      </c>
      <c r="H984" s="32">
        <f t="shared" si="87"/>
        <v>47.96811363667691</v>
      </c>
      <c r="I984" s="32">
        <f t="shared" si="84"/>
        <v>0</v>
      </c>
      <c r="J984" s="37">
        <f t="shared" si="88"/>
        <v>0</v>
      </c>
      <c r="K984" s="32"/>
      <c r="L984" s="32"/>
      <c r="M984" s="32"/>
      <c r="N984" s="32"/>
      <c r="O984" s="32"/>
      <c r="P984" s="32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</row>
    <row r="985" spans="2:65" ht="18">
      <c r="B985" s="30">
        <v>983</v>
      </c>
      <c r="C985" s="75"/>
      <c r="D985" s="32"/>
      <c r="E985" s="32">
        <f t="shared" si="86"/>
        <v>48.0025259967575</v>
      </c>
      <c r="F985" s="32">
        <f t="shared" si="85"/>
        <v>1.2954028795715026E-05</v>
      </c>
      <c r="G985" s="37">
        <f t="shared" si="89"/>
        <v>3.038000019753783E-07</v>
      </c>
      <c r="H985" s="32">
        <f t="shared" si="87"/>
        <v>47.99105521006397</v>
      </c>
      <c r="I985" s="32">
        <f t="shared" si="84"/>
        <v>0</v>
      </c>
      <c r="J985" s="37">
        <f t="shared" si="88"/>
        <v>0</v>
      </c>
      <c r="K985" s="32"/>
      <c r="L985" s="32"/>
      <c r="M985" s="32"/>
      <c r="N985" s="32"/>
      <c r="O985" s="32"/>
      <c r="P985" s="32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</row>
    <row r="986" spans="2:65" ht="18">
      <c r="B986" s="30">
        <v>984</v>
      </c>
      <c r="C986" s="75"/>
      <c r="D986" s="32"/>
      <c r="E986" s="32">
        <f t="shared" si="86"/>
        <v>48.025467570144556</v>
      </c>
      <c r="F986" s="32">
        <f t="shared" si="85"/>
        <v>1.240074862384029E-05</v>
      </c>
      <c r="G986" s="37">
        <f t="shared" si="89"/>
        <v>2.9083924344162666E-07</v>
      </c>
      <c r="H986" s="32">
        <f t="shared" si="87"/>
        <v>48.01399678345103</v>
      </c>
      <c r="I986" s="32">
        <f t="shared" si="84"/>
        <v>0</v>
      </c>
      <c r="J986" s="37">
        <f t="shared" si="88"/>
        <v>0</v>
      </c>
      <c r="K986" s="32"/>
      <c r="L986" s="32"/>
      <c r="M986" s="32"/>
      <c r="N986" s="32"/>
      <c r="O986" s="32"/>
      <c r="P986" s="32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</row>
    <row r="987" spans="2:65" ht="18">
      <c r="B987" s="30">
        <v>985</v>
      </c>
      <c r="C987" s="75"/>
      <c r="D987" s="32"/>
      <c r="E987" s="32">
        <f t="shared" si="86"/>
        <v>48.048409143531615</v>
      </c>
      <c r="F987" s="32">
        <f t="shared" si="85"/>
        <v>1.1869912578453063E-05</v>
      </c>
      <c r="G987" s="37">
        <f t="shared" si="89"/>
        <v>2.7840357756241903E-07</v>
      </c>
      <c r="H987" s="32">
        <f t="shared" si="87"/>
        <v>48.036938356838085</v>
      </c>
      <c r="I987" s="32">
        <f t="shared" si="84"/>
        <v>0</v>
      </c>
      <c r="J987" s="37">
        <f t="shared" si="88"/>
        <v>0</v>
      </c>
      <c r="K987" s="32"/>
      <c r="L987" s="32"/>
      <c r="M987" s="32"/>
      <c r="N987" s="32"/>
      <c r="O987" s="32"/>
      <c r="P987" s="32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</row>
    <row r="988" spans="2:65" ht="18">
      <c r="B988" s="30">
        <v>986</v>
      </c>
      <c r="C988" s="75"/>
      <c r="D988" s="32"/>
      <c r="E988" s="32">
        <f t="shared" si="86"/>
        <v>48.07135071691867</v>
      </c>
      <c r="F988" s="32">
        <f t="shared" si="85"/>
        <v>1.136066378857687E-05</v>
      </c>
      <c r="G988" s="37">
        <f t="shared" si="89"/>
        <v>2.6647298627393803E-07</v>
      </c>
      <c r="H988" s="32">
        <f t="shared" si="87"/>
        <v>48.059879930225144</v>
      </c>
      <c r="I988" s="32">
        <f t="shared" si="84"/>
        <v>0</v>
      </c>
      <c r="J988" s="37">
        <f t="shared" si="88"/>
        <v>0</v>
      </c>
      <c r="K988" s="32"/>
      <c r="L988" s="32"/>
      <c r="M988" s="32"/>
      <c r="N988" s="32"/>
      <c r="O988" s="32"/>
      <c r="P988" s="32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</row>
    <row r="989" spans="2:65" ht="18">
      <c r="B989" s="30">
        <v>987</v>
      </c>
      <c r="C989" s="75"/>
      <c r="D989" s="32"/>
      <c r="E989" s="32">
        <f t="shared" si="86"/>
        <v>48.09429229030573</v>
      </c>
      <c r="F989" s="32">
        <f t="shared" si="85"/>
        <v>1.0872175767197638E-05</v>
      </c>
      <c r="G989" s="37">
        <f t="shared" si="89"/>
        <v>2.550281601357452E-07</v>
      </c>
      <c r="H989" s="32">
        <f t="shared" si="87"/>
        <v>48.0828215036122</v>
      </c>
      <c r="I989" s="32">
        <f t="shared" si="84"/>
        <v>0</v>
      </c>
      <c r="J989" s="37">
        <f t="shared" si="88"/>
        <v>0</v>
      </c>
      <c r="K989" s="32"/>
      <c r="L989" s="32"/>
      <c r="M989" s="32"/>
      <c r="N989" s="32"/>
      <c r="O989" s="32"/>
      <c r="P989" s="32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</row>
    <row r="990" spans="2:65" ht="18">
      <c r="B990" s="30">
        <v>988</v>
      </c>
      <c r="C990" s="75"/>
      <c r="D990" s="32"/>
      <c r="E990" s="32">
        <f t="shared" si="86"/>
        <v>48.11723386369279</v>
      </c>
      <c r="F990" s="32">
        <f t="shared" si="85"/>
        <v>1.0403651431185918E-05</v>
      </c>
      <c r="G990" s="37">
        <f t="shared" si="89"/>
        <v>2.4405047552104215E-07</v>
      </c>
      <c r="H990" s="32">
        <f t="shared" si="87"/>
        <v>48.10576307699926</v>
      </c>
      <c r="I990" s="32">
        <f t="shared" si="84"/>
        <v>0</v>
      </c>
      <c r="J990" s="37">
        <f t="shared" si="88"/>
        <v>0</v>
      </c>
      <c r="K990" s="32"/>
      <c r="L990" s="32"/>
      <c r="M990" s="32"/>
      <c r="N990" s="32"/>
      <c r="O990" s="32"/>
      <c r="P990" s="32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</row>
    <row r="991" spans="2:65" ht="18">
      <c r="B991" s="30">
        <v>989</v>
      </c>
      <c r="C991" s="75"/>
      <c r="D991" s="32"/>
      <c r="E991" s="32">
        <f t="shared" si="86"/>
        <v>48.14017543707985</v>
      </c>
      <c r="F991" s="32">
        <f t="shared" si="85"/>
        <v>9.954322148929337E-06</v>
      </c>
      <c r="G991" s="37">
        <f t="shared" si="89"/>
        <v>2.3352197245000258E-07</v>
      </c>
      <c r="H991" s="32">
        <f t="shared" si="87"/>
        <v>48.12870465038632</v>
      </c>
      <c r="I991" s="32">
        <f t="shared" si="84"/>
        <v>0</v>
      </c>
      <c r="J991" s="37">
        <f t="shared" si="88"/>
        <v>0</v>
      </c>
      <c r="K991" s="32"/>
      <c r="L991" s="32"/>
      <c r="M991" s="32"/>
      <c r="N991" s="32"/>
      <c r="O991" s="32"/>
      <c r="P991" s="32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</row>
    <row r="992" spans="2:65" ht="18">
      <c r="B992" s="30">
        <v>990</v>
      </c>
      <c r="C992" s="75"/>
      <c r="D992" s="32"/>
      <c r="E992" s="32">
        <f t="shared" si="86"/>
        <v>48.163117010466905</v>
      </c>
      <c r="F992" s="32">
        <f t="shared" si="85"/>
        <v>9.52344681504319E-06</v>
      </c>
      <c r="G992" s="37">
        <f t="shared" si="89"/>
        <v>2.234253330515697E-07</v>
      </c>
      <c r="H992" s="32">
        <f t="shared" si="87"/>
        <v>48.151646223773376</v>
      </c>
      <c r="I992" s="32">
        <f t="shared" si="84"/>
        <v>0</v>
      </c>
      <c r="J992" s="37">
        <f t="shared" si="88"/>
        <v>0</v>
      </c>
      <c r="K992" s="32"/>
      <c r="L992" s="32"/>
      <c r="M992" s="32"/>
      <c r="N992" s="32"/>
      <c r="O992" s="32"/>
      <c r="P992" s="32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</row>
    <row r="993" spans="2:65" ht="18">
      <c r="B993" s="30">
        <v>991</v>
      </c>
      <c r="C993" s="75"/>
      <c r="D993" s="32"/>
      <c r="E993" s="32">
        <f t="shared" si="86"/>
        <v>48.18605858385396</v>
      </c>
      <c r="F993" s="32">
        <f t="shared" si="85"/>
        <v>9.110310951534894E-06</v>
      </c>
      <c r="G993" s="37">
        <f t="shared" si="89"/>
        <v>2.1374386063930802E-07</v>
      </c>
      <c r="H993" s="32">
        <f t="shared" si="87"/>
        <v>48.174587797160434</v>
      </c>
      <c r="I993" s="32">
        <f t="shared" si="84"/>
        <v>0</v>
      </c>
      <c r="J993" s="37">
        <f t="shared" si="88"/>
        <v>0</v>
      </c>
      <c r="K993" s="32"/>
      <c r="L993" s="32"/>
      <c r="M993" s="32"/>
      <c r="N993" s="32"/>
      <c r="O993" s="32"/>
      <c r="P993" s="32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</row>
    <row r="994" spans="2:65" ht="18">
      <c r="B994" s="30">
        <v>992</v>
      </c>
      <c r="C994" s="75"/>
      <c r="D994" s="32"/>
      <c r="E994" s="32">
        <f t="shared" si="86"/>
        <v>48.20900015724102</v>
      </c>
      <c r="F994" s="32">
        <f t="shared" si="85"/>
        <v>8.71422583480789E-06</v>
      </c>
      <c r="G994" s="37">
        <f t="shared" si="89"/>
        <v>2.0446145938710035E-07</v>
      </c>
      <c r="H994" s="32">
        <f t="shared" si="87"/>
        <v>48.19752937054749</v>
      </c>
      <c r="I994" s="32">
        <f t="shared" si="84"/>
        <v>0</v>
      </c>
      <c r="J994" s="37">
        <f t="shared" si="88"/>
        <v>0</v>
      </c>
      <c r="K994" s="32"/>
      <c r="L994" s="32"/>
      <c r="M994" s="32"/>
      <c r="N994" s="32"/>
      <c r="O994" s="32"/>
      <c r="P994" s="32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</row>
    <row r="995" spans="2:65" ht="18">
      <c r="B995" s="30">
        <v>993</v>
      </c>
      <c r="C995" s="75"/>
      <c r="D995" s="32"/>
      <c r="E995" s="32">
        <f t="shared" si="86"/>
        <v>48.23194173062808</v>
      </c>
      <c r="F995" s="32">
        <f t="shared" si="85"/>
        <v>8.334527647898415E-06</v>
      </c>
      <c r="G995" s="37">
        <f t="shared" si="89"/>
        <v>1.95562614590685E-07</v>
      </c>
      <c r="H995" s="32">
        <f t="shared" si="87"/>
        <v>48.22047094393455</v>
      </c>
      <c r="I995" s="32">
        <f t="shared" si="84"/>
        <v>0</v>
      </c>
      <c r="J995" s="37">
        <f t="shared" si="88"/>
        <v>0</v>
      </c>
      <c r="K995" s="32"/>
      <c r="L995" s="32"/>
      <c r="M995" s="32"/>
      <c r="N995" s="32"/>
      <c r="O995" s="32"/>
      <c r="P995" s="32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</row>
    <row r="996" spans="2:65" ht="18">
      <c r="B996" s="30">
        <v>994</v>
      </c>
      <c r="C996" s="75"/>
      <c r="D996" s="32"/>
      <c r="E996" s="32">
        <f t="shared" si="86"/>
        <v>48.25488330401514</v>
      </c>
      <c r="F996" s="32">
        <f t="shared" si="85"/>
        <v>7.970576657348374E-06</v>
      </c>
      <c r="G996" s="37">
        <f t="shared" si="89"/>
        <v>1.8703237350122855E-07</v>
      </c>
      <c r="H996" s="32">
        <f t="shared" si="87"/>
        <v>48.24341251732161</v>
      </c>
      <c r="I996" s="32">
        <f t="shared" si="84"/>
        <v>0</v>
      </c>
      <c r="J996" s="37">
        <f t="shared" si="88"/>
        <v>0</v>
      </c>
      <c r="K996" s="32"/>
      <c r="L996" s="32"/>
      <c r="M996" s="32"/>
      <c r="N996" s="32"/>
      <c r="O996" s="32"/>
      <c r="P996" s="32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</row>
    <row r="997" spans="2:65" ht="18">
      <c r="B997" s="30">
        <v>995</v>
      </c>
      <c r="C997" s="75"/>
      <c r="D997" s="32"/>
      <c r="E997" s="32">
        <f t="shared" si="86"/>
        <v>48.277824877402196</v>
      </c>
      <c r="F997" s="32">
        <f t="shared" si="85"/>
        <v>7.621756414126152E-06</v>
      </c>
      <c r="G997" s="37">
        <f t="shared" si="89"/>
        <v>1.7885632671734338E-07</v>
      </c>
      <c r="H997" s="32">
        <f t="shared" si="87"/>
        <v>48.26635409070867</v>
      </c>
      <c r="I997" s="32">
        <f t="shared" si="84"/>
        <v>0</v>
      </c>
      <c r="J997" s="37">
        <f t="shared" si="88"/>
        <v>0</v>
      </c>
      <c r="K997" s="32"/>
      <c r="L997" s="32"/>
      <c r="M997" s="32"/>
      <c r="N997" s="32"/>
      <c r="O997" s="32"/>
      <c r="P997" s="32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</row>
    <row r="998" spans="2:65" ht="18">
      <c r="B998" s="30">
        <v>996</v>
      </c>
      <c r="C998" s="75"/>
      <c r="D998" s="32"/>
      <c r="E998" s="32">
        <f t="shared" si="86"/>
        <v>48.300766450789254</v>
      </c>
      <c r="F998" s="32">
        <f t="shared" si="85"/>
        <v>7.2874729780165545E-06</v>
      </c>
      <c r="G998" s="37">
        <f t="shared" si="89"/>
        <v>1.710205901221632E-07</v>
      </c>
      <c r="H998" s="32">
        <f t="shared" si="87"/>
        <v>48.289295664095725</v>
      </c>
      <c r="I998" s="32">
        <f>IF($L$60&lt;=$E998,0,(1/(SQRT(2*3.14159*$G$7^2)))*EXP((-1*($E998-$G$3)^2)/(2*$G$7^2)))</f>
        <v>0</v>
      </c>
      <c r="J998" s="37">
        <f t="shared" si="88"/>
        <v>0</v>
      </c>
      <c r="K998" s="32"/>
      <c r="L998" s="32"/>
      <c r="M998" s="32"/>
      <c r="N998" s="32"/>
      <c r="O998" s="32"/>
      <c r="P998" s="32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</row>
    <row r="999" spans="2:65" ht="18">
      <c r="B999" s="30">
        <v>997</v>
      </c>
      <c r="C999" s="75"/>
      <c r="D999" s="32"/>
      <c r="E999" s="32">
        <f t="shared" si="86"/>
        <v>48.32370802417631</v>
      </c>
      <c r="F999" s="32">
        <f t="shared" si="85"/>
        <v>6.967154164909974E-06</v>
      </c>
      <c r="G999" s="37">
        <f t="shared" si="89"/>
        <v>1.6351178735230004E-07</v>
      </c>
      <c r="H999" s="32">
        <f t="shared" si="87"/>
        <v>48.31223723748278</v>
      </c>
      <c r="I999" s="32">
        <f>IF($L$60&lt;=$E999,0,(1/(SQRT(2*3.14159*$G$7^2)))*EXP((-1*($E999-$G$3)^2)/(2*$G$7^2)))</f>
        <v>0</v>
      </c>
      <c r="J999" s="37">
        <f t="shared" si="88"/>
        <v>0</v>
      </c>
      <c r="K999" s="32"/>
      <c r="L999" s="32"/>
      <c r="M999" s="32"/>
      <c r="N999" s="32"/>
      <c r="O999" s="32"/>
      <c r="P999" s="32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</row>
    <row r="1000" spans="2:65" ht="18">
      <c r="B1000" s="30">
        <v>998</v>
      </c>
      <c r="C1000" s="75"/>
      <c r="D1000" s="32"/>
      <c r="E1000" s="32">
        <f t="shared" si="86"/>
        <v>48.34664959756337</v>
      </c>
      <c r="F1000" s="32">
        <f t="shared" si="85"/>
        <v>6.6602488164306005E-06</v>
      </c>
      <c r="G1000" s="37">
        <f t="shared" si="89"/>
        <v>1.5631703278571996E-07</v>
      </c>
      <c r="H1000" s="32">
        <f t="shared" si="87"/>
        <v>48.33517881086984</v>
      </c>
      <c r="I1000" s="32">
        <f>IF($L$60&lt;=$E1000,0,(1/(SQRT(2*3.14159*$G$7^2)))*EXP((-1*($E1000-$G$3)^2)/(2*$G$7^2)))</f>
        <v>0</v>
      </c>
      <c r="J1000" s="37">
        <f t="shared" si="88"/>
        <v>0</v>
      </c>
      <c r="K1000" s="32"/>
      <c r="L1000" s="32"/>
      <c r="M1000" s="32"/>
      <c r="N1000" s="32"/>
      <c r="O1000" s="32"/>
      <c r="P1000" s="32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</row>
    <row r="1001" spans="2:65" ht="18">
      <c r="B1001" s="30">
        <v>999</v>
      </c>
      <c r="C1001" s="75"/>
      <c r="D1001" s="32"/>
      <c r="E1001" s="32">
        <f t="shared" si="86"/>
        <v>48.36959117095043</v>
      </c>
      <c r="F1001" s="32">
        <f t="shared" si="85"/>
        <v>6.3662260913521565E-06</v>
      </c>
      <c r="G1001" s="37">
        <f t="shared" si="89"/>
        <v>1.4942391503578488E-07</v>
      </c>
      <c r="H1001" s="32">
        <f t="shared" si="87"/>
        <v>48.3581203842569</v>
      </c>
      <c r="I1001" s="32">
        <f>IF($L$60&lt;=$E1001,0,(1/(SQRT(2*3.14159*$G$7^2)))*EXP((-1*($E1001-$G$3)^2)/(2*$G$7^2)))</f>
        <v>0</v>
      </c>
      <c r="J1001" s="37">
        <f t="shared" si="88"/>
        <v>0</v>
      </c>
      <c r="K1001" s="32"/>
      <c r="L1001" s="32"/>
      <c r="M1001" s="32"/>
      <c r="N1001" s="32"/>
      <c r="O1001" s="32"/>
      <c r="P1001" s="32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</row>
    <row r="1002" spans="2:65" ht="18.75" thickBot="1">
      <c r="B1002" s="31">
        <v>1000</v>
      </c>
      <c r="C1002" s="76"/>
      <c r="D1002" s="32"/>
      <c r="E1002" s="32">
        <f t="shared" si="86"/>
        <v>48.39253274433749</v>
      </c>
      <c r="F1002" s="32">
        <f t="shared" si="85"/>
        <v>6.084574778259417E-06</v>
      </c>
      <c r="G1002" s="37">
        <f t="shared" si="89"/>
        <v>1.4282048093892072E-07</v>
      </c>
      <c r="H1002" s="32">
        <f t="shared" si="87"/>
        <v>48.38106195764396</v>
      </c>
      <c r="I1002" s="32">
        <f>IF($L$60&lt;=$E1002,0,(1/(SQRT(2*3.14159*$G$7^2)))*EXP((-1*($E1002-$G$3)^2)/(2*$G$7^2)))</f>
        <v>0</v>
      </c>
      <c r="J1002" s="37">
        <f t="shared" si="88"/>
        <v>0</v>
      </c>
      <c r="K1002" s="32"/>
      <c r="L1002" s="32"/>
      <c r="M1002" s="32"/>
      <c r="N1002" s="32"/>
      <c r="O1002" s="32"/>
      <c r="P1002" s="32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</row>
    <row r="1003" spans="2:65" ht="18">
      <c r="B1003" s="2"/>
      <c r="C1003" s="77"/>
      <c r="D1003" s="32"/>
      <c r="E1003" s="32"/>
      <c r="F1003" s="32"/>
      <c r="G1003" s="54">
        <f>SUM(G50:G1002)</f>
        <v>0.9999971859060582</v>
      </c>
      <c r="H1003" s="32"/>
      <c r="I1003" s="32"/>
      <c r="J1003" s="55">
        <f>SUM(J50:J1002)</f>
        <v>0.9099263032758412</v>
      </c>
      <c r="K1003" s="32"/>
      <c r="L1003" s="32"/>
      <c r="M1003" s="32"/>
      <c r="N1003" s="32"/>
      <c r="O1003" s="32"/>
      <c r="P1003" s="32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</row>
    <row r="1004" spans="2:65" ht="18">
      <c r="B1004" s="2"/>
      <c r="C1004" s="77"/>
      <c r="D1004" s="32"/>
      <c r="E1004" s="32"/>
      <c r="F1004" s="32"/>
      <c r="G1004" s="37"/>
      <c r="H1004" s="32"/>
      <c r="I1004" s="32"/>
      <c r="J1004" s="32"/>
      <c r="K1004" s="32"/>
      <c r="L1004" s="32"/>
      <c r="M1004" s="32"/>
      <c r="N1004" s="32"/>
      <c r="O1004" s="32"/>
      <c r="P1004" s="32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</row>
    <row r="1005" spans="2:16" ht="18">
      <c r="B1005" s="2"/>
      <c r="C1005" s="77"/>
      <c r="D1005" s="3"/>
      <c r="E1005" s="3"/>
      <c r="F1005" s="4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2:16" ht="18">
      <c r="B1006" s="2"/>
      <c r="C1006" s="77"/>
      <c r="D1006" s="3"/>
      <c r="E1006" s="3"/>
      <c r="F1006" s="4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</sheetData>
  <sheetProtection password="CE28" sheet="1"/>
  <mergeCells count="10">
    <mergeCell ref="K43:K44"/>
    <mergeCell ref="I23:J23"/>
    <mergeCell ref="G23:H23"/>
    <mergeCell ref="M42:P45"/>
    <mergeCell ref="M2:P2"/>
    <mergeCell ref="F20:N20"/>
    <mergeCell ref="F21:N21"/>
    <mergeCell ref="F18:N18"/>
    <mergeCell ref="F19:N19"/>
    <mergeCell ref="F2:G2"/>
  </mergeCells>
  <conditionalFormatting sqref="G6">
    <cfRule type="expression" priority="1" dxfId="1" stopIfTrue="1">
      <formula>ISERROR($G$6)</formula>
    </cfRule>
  </conditionalFormatting>
  <printOptions/>
  <pageMargins left="0.75" right="0.75" top="1" bottom="1" header="0.5" footer="0.5"/>
  <pageSetup fitToHeight="1" fitToWidth="1" horizontalDpi="600" verticalDpi="600" orientation="landscape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yasin engin</cp:lastModifiedBy>
  <cp:lastPrinted>2005-12-21T16:02:19Z</cp:lastPrinted>
  <dcterms:created xsi:type="dcterms:W3CDTF">2004-12-17T20:32:07Z</dcterms:created>
  <dcterms:modified xsi:type="dcterms:W3CDTF">2015-07-07T05:35:02Z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